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Default Extension="emf" ContentType="image/x-emf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9720" windowHeight="5715"/>
  </bookViews>
  <sheets>
    <sheet name="Forma de citar" sheetId="16" r:id="rId1"/>
    <sheet name="Hoja1" sheetId="1" r:id="rId2"/>
    <sheet name="Hoja2" sheetId="2" r:id="rId3"/>
    <sheet name="Resumen" sheetId="3" r:id="rId4"/>
    <sheet name="Resultados" sheetId="4" r:id="rId5"/>
    <sheet name="Datos sta" sheetId="5" r:id="rId6"/>
    <sheet name="rasúmen trabajo" sheetId="6" r:id="rId7"/>
  </sheets>
  <calcPr calcId="125725"/>
</workbook>
</file>

<file path=xl/calcChain.xml><?xml version="1.0" encoding="utf-8"?>
<calcChain xmlns="http://schemas.openxmlformats.org/spreadsheetml/2006/main">
  <c r="CB5" i="5"/>
  <c r="CC5"/>
  <c r="CD5"/>
  <c r="CB6"/>
  <c r="CC6"/>
  <c r="CD6"/>
  <c r="CB7"/>
  <c r="CC7"/>
  <c r="CD7"/>
  <c r="CB8"/>
  <c r="CC8"/>
  <c r="CD8"/>
  <c r="CB9"/>
  <c r="CC9"/>
  <c r="CD9"/>
  <c r="CB10"/>
  <c r="CC10"/>
  <c r="CD10"/>
  <c r="CB11"/>
  <c r="CC11"/>
  <c r="CD11"/>
  <c r="CB12"/>
  <c r="CC12"/>
  <c r="CD12"/>
  <c r="CB13"/>
  <c r="CC13"/>
  <c r="CD13"/>
  <c r="CB14"/>
  <c r="CC14"/>
  <c r="CD14"/>
  <c r="CB15"/>
  <c r="CC15"/>
  <c r="CD15"/>
  <c r="CB16"/>
  <c r="CC16"/>
  <c r="CD16"/>
  <c r="BY19"/>
  <c r="BY20"/>
  <c r="BY21"/>
  <c r="BY22"/>
  <c r="BY23"/>
  <c r="BY24"/>
  <c r="BY25"/>
  <c r="BY26"/>
  <c r="BY27"/>
  <c r="BY28"/>
  <c r="BY29"/>
  <c r="BY30"/>
  <c r="F15" i="1"/>
  <c r="G15" s="1"/>
  <c r="H15" s="1"/>
  <c r="I15" s="1"/>
  <c r="K15" s="1"/>
  <c r="T15"/>
  <c r="U15" s="1"/>
  <c r="V15" s="1"/>
  <c r="W15" s="1"/>
  <c r="Y15" s="1"/>
  <c r="F16"/>
  <c r="G16"/>
  <c r="H16" s="1"/>
  <c r="I16" s="1"/>
  <c r="K16" s="1"/>
  <c r="L16" s="1"/>
  <c r="T16"/>
  <c r="U16"/>
  <c r="V16" s="1"/>
  <c r="W16" s="1"/>
  <c r="Y16" s="1"/>
  <c r="F17"/>
  <c r="G17" s="1"/>
  <c r="H17" s="1"/>
  <c r="I17" s="1"/>
  <c r="T17"/>
  <c r="U17" s="1"/>
  <c r="V17" s="1"/>
  <c r="W17" s="1"/>
  <c r="Y17" s="1"/>
  <c r="F18"/>
  <c r="G18"/>
  <c r="H18" s="1"/>
  <c r="I18" s="1"/>
  <c r="T18"/>
  <c r="U18"/>
  <c r="V18" s="1"/>
  <c r="W18" s="1"/>
  <c r="Y18" s="1"/>
  <c r="F19"/>
  <c r="G19" s="1"/>
  <c r="H19" s="1"/>
  <c r="I19" s="1"/>
  <c r="K19" s="1"/>
  <c r="L19" s="1"/>
  <c r="T19"/>
  <c r="U19" s="1"/>
  <c r="V19" s="1"/>
  <c r="W19" s="1"/>
  <c r="Y19" s="1"/>
  <c r="F20"/>
  <c r="G20"/>
  <c r="H20" s="1"/>
  <c r="I20" s="1"/>
  <c r="K20" s="1"/>
  <c r="L20" s="1"/>
  <c r="T20"/>
  <c r="U20"/>
  <c r="V20" s="1"/>
  <c r="W20" s="1"/>
  <c r="Y20" s="1"/>
  <c r="F21"/>
  <c r="G21" s="1"/>
  <c r="H21" s="1"/>
  <c r="I21" s="1"/>
  <c r="K21" s="1"/>
  <c r="L21" s="1"/>
  <c r="T21"/>
  <c r="U21" s="1"/>
  <c r="V21" s="1"/>
  <c r="W21" s="1"/>
  <c r="Y21" s="1"/>
  <c r="F22"/>
  <c r="G22"/>
  <c r="H22" s="1"/>
  <c r="I22" s="1"/>
  <c r="K22" s="1"/>
  <c r="L22" s="1"/>
  <c r="T22"/>
  <c r="U22"/>
  <c r="V22" s="1"/>
  <c r="W22" s="1"/>
  <c r="F23"/>
  <c r="G23"/>
  <c r="H23" s="1"/>
  <c r="I23" s="1"/>
  <c r="T23"/>
  <c r="U23"/>
  <c r="V23" s="1"/>
  <c r="W23" s="1"/>
  <c r="Y23" s="1"/>
  <c r="F24"/>
  <c r="G24" s="1"/>
  <c r="H24" s="1"/>
  <c r="I24" s="1"/>
  <c r="K24" s="1"/>
  <c r="L24" s="1"/>
  <c r="T24"/>
  <c r="U24" s="1"/>
  <c r="V24" s="1"/>
  <c r="W24" s="1"/>
  <c r="Y24" s="1"/>
  <c r="F25"/>
  <c r="G25"/>
  <c r="H25" s="1"/>
  <c r="T25"/>
  <c r="U25" s="1"/>
  <c r="V25" s="1"/>
  <c r="Z26"/>
  <c r="F30"/>
  <c r="G30"/>
  <c r="H30" s="1"/>
  <c r="I30" s="1"/>
  <c r="K30" s="1"/>
  <c r="T30"/>
  <c r="U30" s="1"/>
  <c r="V30" s="1"/>
  <c r="W30" s="1"/>
  <c r="Y30" s="1"/>
  <c r="F31"/>
  <c r="G31"/>
  <c r="H31" s="1"/>
  <c r="I31" s="1"/>
  <c r="K31" s="1"/>
  <c r="T31"/>
  <c r="U31" s="1"/>
  <c r="V31" s="1"/>
  <c r="W31" s="1"/>
  <c r="Y31" s="1"/>
  <c r="F32"/>
  <c r="G32"/>
  <c r="H32" s="1"/>
  <c r="I32" s="1"/>
  <c r="T32"/>
  <c r="U32"/>
  <c r="V32" s="1"/>
  <c r="W32" s="1"/>
  <c r="Y32" s="1"/>
  <c r="F33"/>
  <c r="G33" s="1"/>
  <c r="H33" s="1"/>
  <c r="I33" s="1"/>
  <c r="T33"/>
  <c r="U33" s="1"/>
  <c r="V33" s="1"/>
  <c r="W33" s="1"/>
  <c r="Y33" s="1"/>
  <c r="F34"/>
  <c r="G34"/>
  <c r="H34" s="1"/>
  <c r="I34" s="1"/>
  <c r="K34" s="1"/>
  <c r="T34"/>
  <c r="U34" s="1"/>
  <c r="V34" s="1"/>
  <c r="W34" s="1"/>
  <c r="Y34" s="1"/>
  <c r="F35"/>
  <c r="G35"/>
  <c r="H35" s="1"/>
  <c r="I35" s="1"/>
  <c r="K35" s="1"/>
  <c r="T35"/>
  <c r="U35" s="1"/>
  <c r="V35" s="1"/>
  <c r="W35" s="1"/>
  <c r="Y35" s="1"/>
  <c r="F36"/>
  <c r="G36"/>
  <c r="H36" s="1"/>
  <c r="I36" s="1"/>
  <c r="K36" s="1"/>
  <c r="T36"/>
  <c r="U36" s="1"/>
  <c r="V36" s="1"/>
  <c r="W36" s="1"/>
  <c r="Y36" s="1"/>
  <c r="F37"/>
  <c r="G37"/>
  <c r="H37" s="1"/>
  <c r="I37" s="1"/>
  <c r="K37" s="1"/>
  <c r="T37"/>
  <c r="U37" s="1"/>
  <c r="V37" s="1"/>
  <c r="W37" s="1"/>
  <c r="F38"/>
  <c r="G38" s="1"/>
  <c r="H38" s="1"/>
  <c r="I38" s="1"/>
  <c r="T38"/>
  <c r="U38" s="1"/>
  <c r="V38" s="1"/>
  <c r="W38" s="1"/>
  <c r="Y38" s="1"/>
  <c r="F39"/>
  <c r="G39"/>
  <c r="H39" s="1"/>
  <c r="I39" s="1"/>
  <c r="K39" s="1"/>
  <c r="T39"/>
  <c r="U39" s="1"/>
  <c r="V39" s="1"/>
  <c r="W39" s="1"/>
  <c r="Y39" s="1"/>
  <c r="F40"/>
  <c r="G40"/>
  <c r="H40" s="1"/>
  <c r="T40"/>
  <c r="U40" s="1"/>
  <c r="V40" s="1"/>
  <c r="Z41"/>
  <c r="F46"/>
  <c r="G46"/>
  <c r="H46" s="1"/>
  <c r="I46" s="1"/>
  <c r="K46" s="1"/>
  <c r="T46"/>
  <c r="U46" s="1"/>
  <c r="V46" s="1"/>
  <c r="W46" s="1"/>
  <c r="Y46" s="1"/>
  <c r="F47"/>
  <c r="G47"/>
  <c r="H47" s="1"/>
  <c r="I47" s="1"/>
  <c r="K47" s="1"/>
  <c r="T47"/>
  <c r="U47" s="1"/>
  <c r="V47" s="1"/>
  <c r="W47" s="1"/>
  <c r="Y47" s="1"/>
  <c r="F48"/>
  <c r="G48"/>
  <c r="H48" s="1"/>
  <c r="I48" s="1"/>
  <c r="T48"/>
  <c r="U48"/>
  <c r="V48" s="1"/>
  <c r="W48" s="1"/>
  <c r="Y48" s="1"/>
  <c r="F49"/>
  <c r="G49" s="1"/>
  <c r="H49" s="1"/>
  <c r="I49" s="1"/>
  <c r="T49"/>
  <c r="U49" s="1"/>
  <c r="V49" s="1"/>
  <c r="W49" s="1"/>
  <c r="Y49" s="1"/>
  <c r="F50"/>
  <c r="G50"/>
  <c r="H50" s="1"/>
  <c r="I50" s="1"/>
  <c r="K50" s="1"/>
  <c r="T50"/>
  <c r="U50" s="1"/>
  <c r="V50" s="1"/>
  <c r="W50" s="1"/>
  <c r="Y50" s="1"/>
  <c r="F51"/>
  <c r="G51"/>
  <c r="H51" s="1"/>
  <c r="I51" s="1"/>
  <c r="K51" s="1"/>
  <c r="T51"/>
  <c r="U51" s="1"/>
  <c r="V51" s="1"/>
  <c r="W51" s="1"/>
  <c r="Y51" s="1"/>
  <c r="F52"/>
  <c r="G52"/>
  <c r="H52" s="1"/>
  <c r="I52" s="1"/>
  <c r="K52" s="1"/>
  <c r="T52"/>
  <c r="U52" s="1"/>
  <c r="V52" s="1"/>
  <c r="W52" s="1"/>
  <c r="Y52" s="1"/>
  <c r="F53"/>
  <c r="G53"/>
  <c r="H53" s="1"/>
  <c r="I53" s="1"/>
  <c r="K53" s="1"/>
  <c r="T53"/>
  <c r="U53" s="1"/>
  <c r="V53" s="1"/>
  <c r="W53" s="1"/>
  <c r="F54"/>
  <c r="G54" s="1"/>
  <c r="H54" s="1"/>
  <c r="I54" s="1"/>
  <c r="M54"/>
  <c r="T54"/>
  <c r="U54"/>
  <c r="V54" s="1"/>
  <c r="W54" s="1"/>
  <c r="Y54" s="1"/>
  <c r="F55"/>
  <c r="G55" s="1"/>
  <c r="H55" s="1"/>
  <c r="I55" s="1"/>
  <c r="K55" s="1"/>
  <c r="T55"/>
  <c r="U55"/>
  <c r="V55" s="1"/>
  <c r="W55" s="1"/>
  <c r="Y55" s="1"/>
  <c r="F56"/>
  <c r="G56" s="1"/>
  <c r="H56" s="1"/>
  <c r="T56"/>
  <c r="U56"/>
  <c r="V56" s="1"/>
  <c r="F62"/>
  <c r="G62"/>
  <c r="H62" s="1"/>
  <c r="I62" s="1"/>
  <c r="K62" s="1"/>
  <c r="T62"/>
  <c r="U62" s="1"/>
  <c r="V62" s="1"/>
  <c r="W62" s="1"/>
  <c r="Y62" s="1"/>
  <c r="F63"/>
  <c r="G63"/>
  <c r="H63" s="1"/>
  <c r="I63" s="1"/>
  <c r="K63" s="1"/>
  <c r="T63"/>
  <c r="U63" s="1"/>
  <c r="V63" s="1"/>
  <c r="W63" s="1"/>
  <c r="Y63" s="1"/>
  <c r="F64"/>
  <c r="G64"/>
  <c r="H64" s="1"/>
  <c r="I64" s="1"/>
  <c r="T64"/>
  <c r="U64"/>
  <c r="V64" s="1"/>
  <c r="W64" s="1"/>
  <c r="Y64" s="1"/>
  <c r="F65"/>
  <c r="G65" s="1"/>
  <c r="H65" s="1"/>
  <c r="I65" s="1"/>
  <c r="T65"/>
  <c r="U65" s="1"/>
  <c r="V65" s="1"/>
  <c r="W65" s="1"/>
  <c r="Y65" s="1"/>
  <c r="F66"/>
  <c r="G66"/>
  <c r="H66" s="1"/>
  <c r="I66" s="1"/>
  <c r="K66" s="1"/>
  <c r="T66"/>
  <c r="U66" s="1"/>
  <c r="V66" s="1"/>
  <c r="W66" s="1"/>
  <c r="Y66" s="1"/>
  <c r="F67"/>
  <c r="G67"/>
  <c r="H67" s="1"/>
  <c r="I67" s="1"/>
  <c r="K67" s="1"/>
  <c r="T67"/>
  <c r="U67" s="1"/>
  <c r="V67" s="1"/>
  <c r="W67" s="1"/>
  <c r="Y67" s="1"/>
  <c r="F68"/>
  <c r="G68"/>
  <c r="H68" s="1"/>
  <c r="I68" s="1"/>
  <c r="K68" s="1"/>
  <c r="T68"/>
  <c r="U68" s="1"/>
  <c r="V68" s="1"/>
  <c r="W68" s="1"/>
  <c r="Y68" s="1"/>
  <c r="F69"/>
  <c r="G69"/>
  <c r="H69" s="1"/>
  <c r="I69" s="1"/>
  <c r="K69" s="1"/>
  <c r="T69"/>
  <c r="U69" s="1"/>
  <c r="V69" s="1"/>
  <c r="W69" s="1"/>
  <c r="F70"/>
  <c r="G70" s="1"/>
  <c r="H70" s="1"/>
  <c r="I70" s="1"/>
  <c r="T70"/>
  <c r="U70" s="1"/>
  <c r="V70" s="1"/>
  <c r="W70" s="1"/>
  <c r="Y70" s="1"/>
  <c r="F71"/>
  <c r="G71"/>
  <c r="H71" s="1"/>
  <c r="I71" s="1"/>
  <c r="K71" s="1"/>
  <c r="T71"/>
  <c r="U71" s="1"/>
  <c r="V71" s="1"/>
  <c r="W71" s="1"/>
  <c r="Y71" s="1"/>
  <c r="F72"/>
  <c r="G72"/>
  <c r="H72" s="1"/>
  <c r="T72"/>
  <c r="U72" s="1"/>
  <c r="V72" s="1"/>
  <c r="Z73"/>
  <c r="T78"/>
  <c r="U78"/>
  <c r="V78" s="1"/>
  <c r="W78" s="1"/>
  <c r="Y78" s="1"/>
  <c r="F79"/>
  <c r="G79" s="1"/>
  <c r="H79" s="1"/>
  <c r="I79" s="1"/>
  <c r="K79" s="1"/>
  <c r="T79"/>
  <c r="U79"/>
  <c r="V79" s="1"/>
  <c r="W79" s="1"/>
  <c r="Y79" s="1"/>
  <c r="F80"/>
  <c r="G80" s="1"/>
  <c r="H80" s="1"/>
  <c r="I80" s="1"/>
  <c r="K80" s="1"/>
  <c r="T80"/>
  <c r="U80"/>
  <c r="V80" s="1"/>
  <c r="W80" s="1"/>
  <c r="Y80" s="1"/>
  <c r="F81"/>
  <c r="G81" s="1"/>
  <c r="H81" s="1"/>
  <c r="I81" s="1"/>
  <c r="K81" s="1"/>
  <c r="T81"/>
  <c r="U81"/>
  <c r="V81" s="1"/>
  <c r="W81" s="1"/>
  <c r="Y81" s="1"/>
  <c r="F82"/>
  <c r="G82" s="1"/>
  <c r="H82" s="1"/>
  <c r="I82" s="1"/>
  <c r="K82" s="1"/>
  <c r="T82"/>
  <c r="U82"/>
  <c r="V82" s="1"/>
  <c r="W82" s="1"/>
  <c r="Y82" s="1"/>
  <c r="F83"/>
  <c r="G83" s="1"/>
  <c r="H83" s="1"/>
  <c r="I83" s="1"/>
  <c r="K83" s="1"/>
  <c r="T83"/>
  <c r="U83"/>
  <c r="V83" s="1"/>
  <c r="W83" s="1"/>
  <c r="Y83" s="1"/>
  <c r="F84"/>
  <c r="G84" s="1"/>
  <c r="H84" s="1"/>
  <c r="I84" s="1"/>
  <c r="K84" s="1"/>
  <c r="T84"/>
  <c r="U84"/>
  <c r="V84" s="1"/>
  <c r="W84" s="1"/>
  <c r="Y84" s="1"/>
  <c r="F85"/>
  <c r="G85" s="1"/>
  <c r="H85" s="1"/>
  <c r="I85" s="1"/>
  <c r="K85" s="1"/>
  <c r="T85"/>
  <c r="U85"/>
  <c r="V85" s="1"/>
  <c r="W85" s="1"/>
  <c r="F86"/>
  <c r="G86"/>
  <c r="H86" s="1"/>
  <c r="I86" s="1"/>
  <c r="K86" s="1"/>
  <c r="T86"/>
  <c r="U86" s="1"/>
  <c r="V86" s="1"/>
  <c r="W86" s="1"/>
  <c r="Y86" s="1"/>
  <c r="F87"/>
  <c r="G87"/>
  <c r="H87" s="1"/>
  <c r="I87" s="1"/>
  <c r="K87" s="1"/>
  <c r="T87"/>
  <c r="U87" s="1"/>
  <c r="V87" s="1"/>
  <c r="W87" s="1"/>
  <c r="Y87" s="1"/>
  <c r="F88"/>
  <c r="G88"/>
  <c r="H88" s="1"/>
  <c r="I88" s="1"/>
  <c r="K88" s="1"/>
  <c r="T88"/>
  <c r="U88" s="1"/>
  <c r="V88" s="1"/>
  <c r="F89"/>
  <c r="G89"/>
  <c r="H89" s="1"/>
  <c r="Z89"/>
  <c r="F96"/>
  <c r="G96"/>
  <c r="H96" s="1"/>
  <c r="I96" s="1"/>
  <c r="K96" s="1"/>
  <c r="F97"/>
  <c r="G97" s="1"/>
  <c r="H97" s="1"/>
  <c r="I97" s="1"/>
  <c r="K97" s="1"/>
  <c r="F98"/>
  <c r="G98"/>
  <c r="H98" s="1"/>
  <c r="I98" s="1"/>
  <c r="K98" s="1"/>
  <c r="F99"/>
  <c r="G99" s="1"/>
  <c r="H99" s="1"/>
  <c r="I99" s="1"/>
  <c r="K99" s="1"/>
  <c r="F100"/>
  <c r="G100"/>
  <c r="H100" s="1"/>
  <c r="I100" s="1"/>
  <c r="K100" s="1"/>
  <c r="F101"/>
  <c r="G101" s="1"/>
  <c r="H101" s="1"/>
  <c r="I101" s="1"/>
  <c r="K101" s="1"/>
  <c r="F102"/>
  <c r="G102"/>
  <c r="H102" s="1"/>
  <c r="I102" s="1"/>
  <c r="K102" s="1"/>
  <c r="F103"/>
  <c r="G103" s="1"/>
  <c r="H103" s="1"/>
  <c r="I103" s="1"/>
  <c r="K103" s="1"/>
  <c r="F104"/>
  <c r="G104"/>
  <c r="H104" s="1"/>
  <c r="I104" s="1"/>
  <c r="K104" s="1"/>
  <c r="F105"/>
  <c r="G105" s="1"/>
  <c r="H105" s="1"/>
  <c r="I105" s="1"/>
  <c r="K105" s="1"/>
  <c r="F106"/>
  <c r="G106"/>
  <c r="H106" s="1"/>
  <c r="F114"/>
  <c r="G114" s="1"/>
  <c r="H114" s="1"/>
  <c r="I114" s="1"/>
  <c r="K114"/>
  <c r="F115"/>
  <c r="G115"/>
  <c r="H115" s="1"/>
  <c r="I115" s="1"/>
  <c r="K115" s="1"/>
  <c r="F116"/>
  <c r="G116" s="1"/>
  <c r="H116" s="1"/>
  <c r="I116" s="1"/>
  <c r="K116" s="1"/>
  <c r="F117"/>
  <c r="G117"/>
  <c r="H117" s="1"/>
  <c r="I117" s="1"/>
  <c r="K117" s="1"/>
  <c r="F118"/>
  <c r="G118" s="1"/>
  <c r="H118" s="1"/>
  <c r="I118" s="1"/>
  <c r="K118" s="1"/>
  <c r="F119"/>
  <c r="G119"/>
  <c r="H119" s="1"/>
  <c r="I119" s="1"/>
  <c r="K119" s="1"/>
  <c r="F120"/>
  <c r="G120" s="1"/>
  <c r="H120" s="1"/>
  <c r="I120" s="1"/>
  <c r="K120" s="1"/>
  <c r="F121"/>
  <c r="G121"/>
  <c r="H121" s="1"/>
  <c r="I121" s="1"/>
  <c r="K121" s="1"/>
  <c r="F122"/>
  <c r="G122" s="1"/>
  <c r="H122"/>
  <c r="I122" s="1"/>
  <c r="K122" s="1"/>
  <c r="F123"/>
  <c r="G123"/>
  <c r="H123" s="1"/>
  <c r="I123"/>
  <c r="K123" s="1"/>
  <c r="F124"/>
  <c r="G124" s="1"/>
  <c r="H124"/>
  <c r="F131"/>
  <c r="G131"/>
  <c r="H131" s="1"/>
  <c r="I131" s="1"/>
  <c r="K131" s="1"/>
  <c r="F132"/>
  <c r="G132" s="1"/>
  <c r="H132" s="1"/>
  <c r="I132" s="1"/>
  <c r="K132"/>
  <c r="F133"/>
  <c r="G133"/>
  <c r="H133" s="1"/>
  <c r="I133" s="1"/>
  <c r="K133" s="1"/>
  <c r="F134"/>
  <c r="G134" s="1"/>
  <c r="H134" s="1"/>
  <c r="I134" s="1"/>
  <c r="K134"/>
  <c r="F135"/>
  <c r="G135"/>
  <c r="H135" s="1"/>
  <c r="I135" s="1"/>
  <c r="K135" s="1"/>
  <c r="F136"/>
  <c r="G136" s="1"/>
  <c r="H136" s="1"/>
  <c r="I136" s="1"/>
  <c r="K136"/>
  <c r="F137"/>
  <c r="G137"/>
  <c r="H137" s="1"/>
  <c r="I137" s="1"/>
  <c r="K137" s="1"/>
  <c r="F138"/>
  <c r="G138" s="1"/>
  <c r="H138"/>
  <c r="I138" s="1"/>
  <c r="K138" s="1"/>
  <c r="F139"/>
  <c r="G139"/>
  <c r="H139" s="1"/>
  <c r="I139"/>
  <c r="K139" s="1"/>
  <c r="F140"/>
  <c r="G140" s="1"/>
  <c r="H140"/>
  <c r="I140" s="1"/>
  <c r="K140" s="1"/>
  <c r="F141"/>
  <c r="G141"/>
  <c r="H141" s="1"/>
  <c r="F148"/>
  <c r="G148" s="1"/>
  <c r="H148" s="1"/>
  <c r="I148" s="1"/>
  <c r="K148" s="1"/>
  <c r="F149"/>
  <c r="G149"/>
  <c r="H149" s="1"/>
  <c r="I149" s="1"/>
  <c r="K149" s="1"/>
  <c r="F150"/>
  <c r="G150" s="1"/>
  <c r="H150" s="1"/>
  <c r="I150" s="1"/>
  <c r="K150" s="1"/>
  <c r="F151"/>
  <c r="G151"/>
  <c r="H151" s="1"/>
  <c r="I151" s="1"/>
  <c r="K151" s="1"/>
  <c r="F152"/>
  <c r="G152" s="1"/>
  <c r="H152" s="1"/>
  <c r="I152" s="1"/>
  <c r="K152" s="1"/>
  <c r="F153"/>
  <c r="G153"/>
  <c r="H153" s="1"/>
  <c r="I153" s="1"/>
  <c r="K153" s="1"/>
  <c r="F154"/>
  <c r="G154" s="1"/>
  <c r="H154" s="1"/>
  <c r="I154" s="1"/>
  <c r="K154" s="1"/>
  <c r="F155"/>
  <c r="G155"/>
  <c r="H155" s="1"/>
  <c r="I155" s="1"/>
  <c r="K155" s="1"/>
  <c r="F156"/>
  <c r="G156" s="1"/>
  <c r="H156" s="1"/>
  <c r="I156" s="1"/>
  <c r="K156" s="1"/>
  <c r="F157"/>
  <c r="G157"/>
  <c r="H157" s="1"/>
  <c r="I157" s="1"/>
  <c r="K157" s="1"/>
  <c r="F158"/>
  <c r="G158" s="1"/>
  <c r="H158" s="1"/>
  <c r="F166"/>
  <c r="G166"/>
  <c r="H166" s="1"/>
  <c r="I166"/>
  <c r="K166" s="1"/>
  <c r="F167"/>
  <c r="G167" s="1"/>
  <c r="H167"/>
  <c r="I167" s="1"/>
  <c r="K167" s="1"/>
  <c r="F168"/>
  <c r="G168"/>
  <c r="H168" s="1"/>
  <c r="I168"/>
  <c r="K168" s="1"/>
  <c r="F169"/>
  <c r="G169" s="1"/>
  <c r="H169"/>
  <c r="I169" s="1"/>
  <c r="K169" s="1"/>
  <c r="F170"/>
  <c r="G170"/>
  <c r="H170" s="1"/>
  <c r="I170"/>
  <c r="K170" s="1"/>
  <c r="F171"/>
  <c r="G171" s="1"/>
  <c r="H171"/>
  <c r="I171" s="1"/>
  <c r="K171" s="1"/>
  <c r="F172"/>
  <c r="G172"/>
  <c r="H172" s="1"/>
  <c r="I172"/>
  <c r="K172" s="1"/>
  <c r="F173"/>
  <c r="G173" s="1"/>
  <c r="H173"/>
  <c r="I173" s="1"/>
  <c r="K173" s="1"/>
  <c r="F174"/>
  <c r="G174"/>
  <c r="H174" s="1"/>
  <c r="I174"/>
  <c r="K174" s="1"/>
  <c r="F175"/>
  <c r="G175" s="1"/>
  <c r="H175"/>
  <c r="I175" s="1"/>
  <c r="K175" s="1"/>
  <c r="F176"/>
  <c r="G176"/>
  <c r="H176" s="1"/>
  <c r="F182"/>
  <c r="G182" s="1"/>
  <c r="H182" s="1"/>
  <c r="I182" s="1"/>
  <c r="K182" s="1"/>
  <c r="F183"/>
  <c r="G183"/>
  <c r="H183" s="1"/>
  <c r="I183" s="1"/>
  <c r="K183" s="1"/>
  <c r="F184"/>
  <c r="G184" s="1"/>
  <c r="H184" s="1"/>
  <c r="I184" s="1"/>
  <c r="K184" s="1"/>
  <c r="F185"/>
  <c r="G185"/>
  <c r="H185" s="1"/>
  <c r="I185" s="1"/>
  <c r="K185" s="1"/>
  <c r="F186"/>
  <c r="G186" s="1"/>
  <c r="H186" s="1"/>
  <c r="I186" s="1"/>
  <c r="K186" s="1"/>
  <c r="F187"/>
  <c r="G187"/>
  <c r="H187" s="1"/>
  <c r="I187" s="1"/>
  <c r="K187" s="1"/>
  <c r="F188"/>
  <c r="G188" s="1"/>
  <c r="H188" s="1"/>
  <c r="I188" s="1"/>
  <c r="K188" s="1"/>
  <c r="F189"/>
  <c r="G189"/>
  <c r="H189" s="1"/>
  <c r="I189" s="1"/>
  <c r="K189" s="1"/>
  <c r="F190"/>
  <c r="G190" s="1"/>
  <c r="H190" s="1"/>
  <c r="I190" s="1"/>
  <c r="K190" s="1"/>
  <c r="F191"/>
  <c r="G191"/>
  <c r="H191" s="1"/>
  <c r="I191" s="1"/>
  <c r="K191" s="1"/>
  <c r="F192"/>
  <c r="G192" s="1"/>
  <c r="H192" s="1"/>
  <c r="F198"/>
  <c r="G198"/>
  <c r="H198" s="1"/>
  <c r="I198"/>
  <c r="K198" s="1"/>
  <c r="F199"/>
  <c r="G199" s="1"/>
  <c r="H199"/>
  <c r="I199" s="1"/>
  <c r="K199" s="1"/>
  <c r="F200"/>
  <c r="G200"/>
  <c r="H200" s="1"/>
  <c r="I200"/>
  <c r="K200" s="1"/>
  <c r="F201"/>
  <c r="G201" s="1"/>
  <c r="H201"/>
  <c r="I201" s="1"/>
  <c r="K201" s="1"/>
  <c r="F202"/>
  <c r="G202"/>
  <c r="H202" s="1"/>
  <c r="I202"/>
  <c r="K202" s="1"/>
  <c r="F203"/>
  <c r="G203" s="1"/>
  <c r="H203"/>
  <c r="I203" s="1"/>
  <c r="K203" s="1"/>
  <c r="F204"/>
  <c r="G204"/>
  <c r="H204" s="1"/>
  <c r="I204"/>
  <c r="K204" s="1"/>
  <c r="F205"/>
  <c r="G205" s="1"/>
  <c r="H205"/>
  <c r="I205" s="1"/>
  <c r="K205" s="1"/>
  <c r="F206"/>
  <c r="G206"/>
  <c r="H206" s="1"/>
  <c r="I206"/>
  <c r="K206" s="1"/>
  <c r="F207"/>
  <c r="G207" s="1"/>
  <c r="H207"/>
  <c r="I207" s="1"/>
  <c r="K207" s="1"/>
  <c r="F208"/>
  <c r="G208"/>
  <c r="H208" s="1"/>
  <c r="F214"/>
  <c r="G214" s="1"/>
  <c r="H214" s="1"/>
  <c r="I214" s="1"/>
  <c r="K214" s="1"/>
  <c r="F215"/>
  <c r="G215"/>
  <c r="H215" s="1"/>
  <c r="I215" s="1"/>
  <c r="K215" s="1"/>
  <c r="F216"/>
  <c r="G216" s="1"/>
  <c r="H216" s="1"/>
  <c r="I216" s="1"/>
  <c r="K216" s="1"/>
  <c r="F217"/>
  <c r="G217"/>
  <c r="H217" s="1"/>
  <c r="I217" s="1"/>
  <c r="K217" s="1"/>
  <c r="F218"/>
  <c r="G218" s="1"/>
  <c r="H218" s="1"/>
  <c r="I218" s="1"/>
  <c r="K218" s="1"/>
  <c r="F219"/>
  <c r="G219"/>
  <c r="H219" s="1"/>
  <c r="I219" s="1"/>
  <c r="K219" s="1"/>
  <c r="F220"/>
  <c r="G220" s="1"/>
  <c r="H220" s="1"/>
  <c r="I220" s="1"/>
  <c r="K220" s="1"/>
  <c r="F221"/>
  <c r="G221"/>
  <c r="H221" s="1"/>
  <c r="I221" s="1"/>
  <c r="K221" s="1"/>
  <c r="F222"/>
  <c r="G222" s="1"/>
  <c r="H222" s="1"/>
  <c r="I222" s="1"/>
  <c r="K222" s="1"/>
  <c r="F223"/>
  <c r="G223"/>
  <c r="H223" s="1"/>
  <c r="I223" s="1"/>
  <c r="K223" s="1"/>
  <c r="F224"/>
  <c r="G224" s="1"/>
  <c r="H224" s="1"/>
  <c r="F232"/>
  <c r="G232"/>
  <c r="H232" s="1"/>
  <c r="I232"/>
  <c r="K232" s="1"/>
  <c r="F233"/>
  <c r="G233" s="1"/>
  <c r="H233"/>
  <c r="I233" s="1"/>
  <c r="K233" s="1"/>
  <c r="F234"/>
  <c r="G234"/>
  <c r="H234" s="1"/>
  <c r="I234"/>
  <c r="K234" s="1"/>
  <c r="F235"/>
  <c r="G235" s="1"/>
  <c r="H235"/>
  <c r="I235" s="1"/>
  <c r="K235" s="1"/>
  <c r="F236"/>
  <c r="G236"/>
  <c r="H236" s="1"/>
  <c r="I236"/>
  <c r="K236" s="1"/>
  <c r="F237"/>
  <c r="G237" s="1"/>
  <c r="H237"/>
  <c r="I237" s="1"/>
  <c r="K237" s="1"/>
  <c r="F238"/>
  <c r="G238"/>
  <c r="H238" s="1"/>
  <c r="I238"/>
  <c r="K238" s="1"/>
  <c r="F239"/>
  <c r="G239" s="1"/>
  <c r="H239"/>
  <c r="I239" s="1"/>
  <c r="K239" s="1"/>
  <c r="F240"/>
  <c r="G240"/>
  <c r="H240" s="1"/>
  <c r="I240"/>
  <c r="K240" s="1"/>
  <c r="F241"/>
  <c r="G241" s="1"/>
  <c r="H241"/>
  <c r="I241" s="1"/>
  <c r="K241" s="1"/>
  <c r="F242"/>
  <c r="G242"/>
  <c r="H242" s="1"/>
  <c r="F250"/>
  <c r="G250" s="1"/>
  <c r="H250" s="1"/>
  <c r="I250" s="1"/>
  <c r="K250" s="1"/>
  <c r="F251"/>
  <c r="G251"/>
  <c r="H251" s="1"/>
  <c r="I251" s="1"/>
  <c r="K251" s="1"/>
  <c r="F252"/>
  <c r="G252" s="1"/>
  <c r="H252" s="1"/>
  <c r="I252" s="1"/>
  <c r="K252" s="1"/>
  <c r="F253"/>
  <c r="G253"/>
  <c r="H253" s="1"/>
  <c r="I253" s="1"/>
  <c r="K253" s="1"/>
  <c r="F254"/>
  <c r="G254" s="1"/>
  <c r="H254" s="1"/>
  <c r="I254" s="1"/>
  <c r="K254" s="1"/>
  <c r="F255"/>
  <c r="G255"/>
  <c r="H255" s="1"/>
  <c r="I255" s="1"/>
  <c r="K255" s="1"/>
  <c r="F256"/>
  <c r="G256" s="1"/>
  <c r="H256" s="1"/>
  <c r="I256" s="1"/>
  <c r="K256" s="1"/>
  <c r="F257"/>
  <c r="G257"/>
  <c r="H257" s="1"/>
  <c r="I257" s="1"/>
  <c r="K257" s="1"/>
  <c r="F258"/>
  <c r="G258" s="1"/>
  <c r="H258" s="1"/>
  <c r="I258" s="1"/>
  <c r="K258" s="1"/>
  <c r="F259"/>
  <c r="G259"/>
  <c r="H259" s="1"/>
  <c r="I259" s="1"/>
  <c r="K259" s="1"/>
  <c r="F260"/>
  <c r="G260" s="1"/>
  <c r="H260" s="1"/>
  <c r="F267"/>
  <c r="G267"/>
  <c r="H267" s="1"/>
  <c r="I267"/>
  <c r="K267" s="1"/>
  <c r="F268"/>
  <c r="G268" s="1"/>
  <c r="H268"/>
  <c r="I268" s="1"/>
  <c r="K268" s="1"/>
  <c r="F269"/>
  <c r="G269"/>
  <c r="H269" s="1"/>
  <c r="I269"/>
  <c r="K269" s="1"/>
  <c r="F270"/>
  <c r="G270" s="1"/>
  <c r="H270"/>
  <c r="I270" s="1"/>
  <c r="K270" s="1"/>
  <c r="F271"/>
  <c r="G271"/>
  <c r="H271" s="1"/>
  <c r="I271"/>
  <c r="K271" s="1"/>
  <c r="F272"/>
  <c r="G272" s="1"/>
  <c r="H272"/>
  <c r="I272" s="1"/>
  <c r="K272" s="1"/>
  <c r="F273"/>
  <c r="G273"/>
  <c r="H273" s="1"/>
  <c r="I273"/>
  <c r="K273" s="1"/>
  <c r="F274"/>
  <c r="G274" s="1"/>
  <c r="H274"/>
  <c r="I274" s="1"/>
  <c r="K274" s="1"/>
  <c r="F275"/>
  <c r="G275"/>
  <c r="H275" s="1"/>
  <c r="I275"/>
  <c r="K275" s="1"/>
  <c r="F276"/>
  <c r="G276" s="1"/>
  <c r="H276"/>
  <c r="I276" s="1"/>
  <c r="K276" s="1"/>
  <c r="F277"/>
  <c r="G277"/>
  <c r="H277" s="1"/>
  <c r="F284"/>
  <c r="G284" s="1"/>
  <c r="H284" s="1"/>
  <c r="I284" s="1"/>
  <c r="K284" s="1"/>
  <c r="F285"/>
  <c r="G285"/>
  <c r="H285" s="1"/>
  <c r="I285" s="1"/>
  <c r="K285" s="1"/>
  <c r="F286"/>
  <c r="G286" s="1"/>
  <c r="H286" s="1"/>
  <c r="I286" s="1"/>
  <c r="K286" s="1"/>
  <c r="F287"/>
  <c r="G287"/>
  <c r="H287" s="1"/>
  <c r="I287" s="1"/>
  <c r="K287" s="1"/>
  <c r="F288"/>
  <c r="G288" s="1"/>
  <c r="H288" s="1"/>
  <c r="I288" s="1"/>
  <c r="K288" s="1"/>
  <c r="F289"/>
  <c r="G289"/>
  <c r="H289" s="1"/>
  <c r="I289" s="1"/>
  <c r="K289" s="1"/>
  <c r="F290"/>
  <c r="G290" s="1"/>
  <c r="H290" s="1"/>
  <c r="I290" s="1"/>
  <c r="K290" s="1"/>
  <c r="F291"/>
  <c r="G291"/>
  <c r="H291" s="1"/>
  <c r="I291" s="1"/>
  <c r="K291" s="1"/>
  <c r="F292"/>
  <c r="G292" s="1"/>
  <c r="H292" s="1"/>
  <c r="I292" s="1"/>
  <c r="K292" s="1"/>
  <c r="F293"/>
  <c r="G293"/>
  <c r="H293" s="1"/>
  <c r="I293" s="1"/>
  <c r="K293" s="1"/>
  <c r="F294"/>
  <c r="G294" s="1"/>
  <c r="H294" s="1"/>
  <c r="F301"/>
  <c r="G301"/>
  <c r="H301" s="1"/>
  <c r="I301"/>
  <c r="K301" s="1"/>
  <c r="F303"/>
  <c r="G303" s="1"/>
  <c r="H303"/>
  <c r="I303" s="1"/>
  <c r="K303" s="1"/>
  <c r="F304"/>
  <c r="G304"/>
  <c r="H304" s="1"/>
  <c r="I304"/>
  <c r="K304" s="1"/>
  <c r="F305"/>
  <c r="G305" s="1"/>
  <c r="H305"/>
  <c r="I305" s="1"/>
  <c r="K305" s="1"/>
  <c r="F306"/>
  <c r="G306"/>
  <c r="H306" s="1"/>
  <c r="I306"/>
  <c r="K306" s="1"/>
  <c r="F307"/>
  <c r="G307" s="1"/>
  <c r="H307"/>
  <c r="I307" s="1"/>
  <c r="K307" s="1"/>
  <c r="F308"/>
  <c r="G308"/>
  <c r="H308" s="1"/>
  <c r="I308"/>
  <c r="K308" s="1"/>
  <c r="F309"/>
  <c r="G309" s="1"/>
  <c r="H309"/>
  <c r="I309" s="1"/>
  <c r="K309" s="1"/>
  <c r="F310"/>
  <c r="G310"/>
  <c r="H310" s="1"/>
  <c r="I310"/>
  <c r="K310" s="1"/>
  <c r="F311"/>
  <c r="G311" s="1"/>
  <c r="H311"/>
  <c r="F319"/>
  <c r="G319"/>
  <c r="H319" s="1"/>
  <c r="I319" s="1"/>
  <c r="K319" s="1"/>
  <c r="F321"/>
  <c r="G321" s="1"/>
  <c r="H321" s="1"/>
  <c r="I321" s="1"/>
  <c r="K321" s="1"/>
  <c r="F322"/>
  <c r="G322"/>
  <c r="H322" s="1"/>
  <c r="I322" s="1"/>
  <c r="K322" s="1"/>
  <c r="F323"/>
  <c r="G323" s="1"/>
  <c r="H323" s="1"/>
  <c r="I323" s="1"/>
  <c r="K323" s="1"/>
  <c r="F324"/>
  <c r="G324"/>
  <c r="H324" s="1"/>
  <c r="I324" s="1"/>
  <c r="K324" s="1"/>
  <c r="F325"/>
  <c r="G325" s="1"/>
  <c r="H325" s="1"/>
  <c r="I325" s="1"/>
  <c r="K325" s="1"/>
  <c r="F326"/>
  <c r="G326"/>
  <c r="H326" s="1"/>
  <c r="I326" s="1"/>
  <c r="K326" s="1"/>
  <c r="F327"/>
  <c r="G327" s="1"/>
  <c r="H327" s="1"/>
  <c r="I327" s="1"/>
  <c r="K327" s="1"/>
  <c r="F328"/>
  <c r="G328"/>
  <c r="H328" s="1"/>
  <c r="I328" s="1"/>
  <c r="K328" s="1"/>
  <c r="F329"/>
  <c r="G329" s="1"/>
  <c r="H329" s="1"/>
  <c r="F336"/>
  <c r="G336"/>
  <c r="H336" s="1"/>
  <c r="I336"/>
  <c r="K336" s="1"/>
  <c r="F337"/>
  <c r="G337" s="1"/>
  <c r="H337"/>
  <c r="I337" s="1"/>
  <c r="K337" s="1"/>
  <c r="F338"/>
  <c r="G338"/>
  <c r="H338" s="1"/>
  <c r="I338"/>
  <c r="K338" s="1"/>
  <c r="F339"/>
  <c r="G339" s="1"/>
  <c r="H339"/>
  <c r="I339" s="1"/>
  <c r="K339" s="1"/>
  <c r="F340"/>
  <c r="G340"/>
  <c r="H340" s="1"/>
  <c r="I340"/>
  <c r="K340" s="1"/>
  <c r="F341"/>
  <c r="G341" s="1"/>
  <c r="H341" s="1"/>
  <c r="I341" s="1"/>
  <c r="K341" s="1"/>
  <c r="F342"/>
  <c r="G342"/>
  <c r="H342" s="1"/>
  <c r="I342" s="1"/>
  <c r="K342" s="1"/>
  <c r="F343"/>
  <c r="G343" s="1"/>
  <c r="H343" s="1"/>
  <c r="I343" s="1"/>
  <c r="K343" s="1"/>
  <c r="F344"/>
  <c r="G344"/>
  <c r="H344" s="1"/>
  <c r="I344" s="1"/>
  <c r="K344" s="1"/>
  <c r="F345"/>
  <c r="G345" s="1"/>
  <c r="H345" s="1"/>
  <c r="I345" s="1"/>
  <c r="K345" s="1"/>
  <c r="F346"/>
  <c r="G346"/>
  <c r="H346" s="1"/>
  <c r="F353"/>
  <c r="G353" s="1"/>
  <c r="H353" s="1"/>
  <c r="I353" s="1"/>
  <c r="K353" s="1"/>
  <c r="F354"/>
  <c r="G354"/>
  <c r="H354" s="1"/>
  <c r="I354" s="1"/>
  <c r="K354" s="1"/>
  <c r="F355"/>
  <c r="G355" s="1"/>
  <c r="H355" s="1"/>
  <c r="I355" s="1"/>
  <c r="K355" s="1"/>
  <c r="F356"/>
  <c r="G356"/>
  <c r="H356" s="1"/>
  <c r="I356" s="1"/>
  <c r="K356" s="1"/>
  <c r="F357"/>
  <c r="G357" s="1"/>
  <c r="H357" s="1"/>
  <c r="I357" s="1"/>
  <c r="K357" s="1"/>
  <c r="F358"/>
  <c r="G358"/>
  <c r="H358" s="1"/>
  <c r="I358" s="1"/>
  <c r="K358" s="1"/>
  <c r="F359"/>
  <c r="G359" s="1"/>
  <c r="H359" s="1"/>
  <c r="I359" s="1"/>
  <c r="K359" s="1"/>
  <c r="F360"/>
  <c r="G360"/>
  <c r="H360" s="1"/>
  <c r="I360" s="1"/>
  <c r="K360" s="1"/>
  <c r="F361"/>
  <c r="G361" s="1"/>
  <c r="H361" s="1"/>
  <c r="I361" s="1"/>
  <c r="K361" s="1"/>
  <c r="F362"/>
  <c r="G362"/>
  <c r="H362" s="1"/>
  <c r="I362" s="1"/>
  <c r="K362" s="1"/>
  <c r="F363"/>
  <c r="G363" s="1"/>
  <c r="H363" s="1"/>
  <c r="F371"/>
  <c r="G371"/>
  <c r="H371" s="1"/>
  <c r="I371" s="1"/>
  <c r="K371" s="1"/>
  <c r="F372"/>
  <c r="G372" s="1"/>
  <c r="H372" s="1"/>
  <c r="I372" s="1"/>
  <c r="K372" s="1"/>
  <c r="F373"/>
  <c r="G373"/>
  <c r="H373" s="1"/>
  <c r="I373" s="1"/>
  <c r="K373" s="1"/>
  <c r="F374"/>
  <c r="G374" s="1"/>
  <c r="H374" s="1"/>
  <c r="I374" s="1"/>
  <c r="K374" s="1"/>
  <c r="F375"/>
  <c r="G375"/>
  <c r="H375" s="1"/>
  <c r="I375" s="1"/>
  <c r="K375" s="1"/>
  <c r="F376"/>
  <c r="G376" s="1"/>
  <c r="H376" s="1"/>
  <c r="I376" s="1"/>
  <c r="K376" s="1"/>
  <c r="F377"/>
  <c r="G377"/>
  <c r="H377" s="1"/>
  <c r="I377" s="1"/>
  <c r="K377" s="1"/>
  <c r="F378"/>
  <c r="G378" s="1"/>
  <c r="H378" s="1"/>
  <c r="I378" s="1"/>
  <c r="K378" s="1"/>
  <c r="F379"/>
  <c r="G379"/>
  <c r="H379" s="1"/>
  <c r="I379" s="1"/>
  <c r="K379" s="1"/>
  <c r="F380"/>
  <c r="G380" s="1"/>
  <c r="H380" s="1"/>
  <c r="I380" s="1"/>
  <c r="K380" s="1"/>
  <c r="F381"/>
  <c r="G381"/>
  <c r="H381" s="1"/>
  <c r="F388"/>
  <c r="G388" s="1"/>
  <c r="H388" s="1"/>
  <c r="I388" s="1"/>
  <c r="K388" s="1"/>
  <c r="F389"/>
  <c r="G389"/>
  <c r="H389" s="1"/>
  <c r="I389" s="1"/>
  <c r="K389" s="1"/>
  <c r="F390"/>
  <c r="G390" s="1"/>
  <c r="H390" s="1"/>
  <c r="I390" s="1"/>
  <c r="K390" s="1"/>
  <c r="F391"/>
  <c r="G391"/>
  <c r="H391" s="1"/>
  <c r="I391" s="1"/>
  <c r="K391" s="1"/>
  <c r="F392"/>
  <c r="G392" s="1"/>
  <c r="H392" s="1"/>
  <c r="I392" s="1"/>
  <c r="K392" s="1"/>
  <c r="F393"/>
  <c r="G393"/>
  <c r="H393" s="1"/>
  <c r="I393" s="1"/>
  <c r="K393" s="1"/>
  <c r="F394"/>
  <c r="G394" s="1"/>
  <c r="H394" s="1"/>
  <c r="I394" s="1"/>
  <c r="K394" s="1"/>
  <c r="F395"/>
  <c r="G395"/>
  <c r="H395" s="1"/>
  <c r="I395" s="1"/>
  <c r="K395" s="1"/>
  <c r="F396"/>
  <c r="G396" s="1"/>
  <c r="H396" s="1"/>
  <c r="I396" s="1"/>
  <c r="K396" s="1"/>
  <c r="F397"/>
  <c r="G397"/>
  <c r="H397" s="1"/>
  <c r="I397" s="1"/>
  <c r="K397" s="1"/>
  <c r="F398"/>
  <c r="G398" s="1"/>
  <c r="H398" s="1"/>
  <c r="F405"/>
  <c r="G405"/>
  <c r="H405" s="1"/>
  <c r="I405" s="1"/>
  <c r="K405" s="1"/>
  <c r="F406"/>
  <c r="G406" s="1"/>
  <c r="H406" s="1"/>
  <c r="I406" s="1"/>
  <c r="K406" s="1"/>
  <c r="F407"/>
  <c r="G407"/>
  <c r="H407" s="1"/>
  <c r="I407" s="1"/>
  <c r="K407" s="1"/>
  <c r="F408"/>
  <c r="G408" s="1"/>
  <c r="H408" s="1"/>
  <c r="I408" s="1"/>
  <c r="K408" s="1"/>
  <c r="F409"/>
  <c r="G409"/>
  <c r="H409" s="1"/>
  <c r="I409" s="1"/>
  <c r="K409" s="1"/>
  <c r="F410"/>
  <c r="G410" s="1"/>
  <c r="H410" s="1"/>
  <c r="I410" s="1"/>
  <c r="K410" s="1"/>
  <c r="F411"/>
  <c r="G411"/>
  <c r="H411" s="1"/>
  <c r="I411" s="1"/>
  <c r="K411" s="1"/>
  <c r="F412"/>
  <c r="G412" s="1"/>
  <c r="H412" s="1"/>
  <c r="I412" s="1"/>
  <c r="K412" s="1"/>
  <c r="F413"/>
  <c r="G413"/>
  <c r="H413" s="1"/>
  <c r="I413" s="1"/>
  <c r="K413" s="1"/>
  <c r="F414"/>
  <c r="G414" s="1"/>
  <c r="H414" s="1"/>
  <c r="I414" s="1"/>
  <c r="K414" s="1"/>
  <c r="F415"/>
  <c r="G415"/>
  <c r="H415" s="1"/>
  <c r="F423"/>
  <c r="G423" s="1"/>
  <c r="H423" s="1"/>
  <c r="I423" s="1"/>
  <c r="K423" s="1"/>
  <c r="F424"/>
  <c r="G424"/>
  <c r="H424" s="1"/>
  <c r="I424" s="1"/>
  <c r="K424" s="1"/>
  <c r="F425"/>
  <c r="G425" s="1"/>
  <c r="H425" s="1"/>
  <c r="I425" s="1"/>
  <c r="K425" s="1"/>
  <c r="F426"/>
  <c r="G426"/>
  <c r="H426" s="1"/>
  <c r="I426" s="1"/>
  <c r="K426" s="1"/>
  <c r="F427"/>
  <c r="G427" s="1"/>
  <c r="H427" s="1"/>
  <c r="I427" s="1"/>
  <c r="K427" s="1"/>
  <c r="F428"/>
  <c r="G428"/>
  <c r="H428" s="1"/>
  <c r="I428" s="1"/>
  <c r="K428" s="1"/>
  <c r="F429"/>
  <c r="G429" s="1"/>
  <c r="H429" s="1"/>
  <c r="I429" s="1"/>
  <c r="K429" s="1"/>
  <c r="F430"/>
  <c r="G430"/>
  <c r="H430" s="1"/>
  <c r="I430" s="1"/>
  <c r="K430" s="1"/>
  <c r="F431"/>
  <c r="G431" s="1"/>
  <c r="H431" s="1"/>
  <c r="I431" s="1"/>
  <c r="K431" s="1"/>
  <c r="F432"/>
  <c r="G432"/>
  <c r="H432" s="1"/>
  <c r="I432" s="1"/>
  <c r="K432" s="1"/>
  <c r="F433"/>
  <c r="G433" s="1"/>
  <c r="H433" s="1"/>
  <c r="F440"/>
  <c r="G440"/>
  <c r="H440" s="1"/>
  <c r="I440" s="1"/>
  <c r="K440" s="1"/>
  <c r="F441"/>
  <c r="G441" s="1"/>
  <c r="H441" s="1"/>
  <c r="I441" s="1"/>
  <c r="K441" s="1"/>
  <c r="F442"/>
  <c r="G442"/>
  <c r="H442" s="1"/>
  <c r="I442" s="1"/>
  <c r="K442" s="1"/>
  <c r="F443"/>
  <c r="G443" s="1"/>
  <c r="H443" s="1"/>
  <c r="I443" s="1"/>
  <c r="K443" s="1"/>
  <c r="F444"/>
  <c r="G444"/>
  <c r="H444" s="1"/>
  <c r="I444" s="1"/>
  <c r="K444" s="1"/>
  <c r="F445"/>
  <c r="G445" s="1"/>
  <c r="H445" s="1"/>
  <c r="I445" s="1"/>
  <c r="K445" s="1"/>
  <c r="F446"/>
  <c r="G446"/>
  <c r="H446" s="1"/>
  <c r="I446" s="1"/>
  <c r="K446" s="1"/>
  <c r="F447"/>
  <c r="G447" s="1"/>
  <c r="H447" s="1"/>
  <c r="I447" s="1"/>
  <c r="K447" s="1"/>
  <c r="F448"/>
  <c r="G448"/>
  <c r="H448" s="1"/>
  <c r="I448" s="1"/>
  <c r="K448" s="1"/>
  <c r="F449"/>
  <c r="G449" s="1"/>
  <c r="H449" s="1"/>
  <c r="I449" s="1"/>
  <c r="K449" s="1"/>
  <c r="F450"/>
  <c r="G450"/>
  <c r="H450" s="1"/>
  <c r="F458"/>
  <c r="G458" s="1"/>
  <c r="H458" s="1"/>
  <c r="I458" s="1"/>
  <c r="K458" s="1"/>
  <c r="F459"/>
  <c r="G459"/>
  <c r="H459" s="1"/>
  <c r="I459" s="1"/>
  <c r="K459" s="1"/>
  <c r="F460"/>
  <c r="G460" s="1"/>
  <c r="H460" s="1"/>
  <c r="I460" s="1"/>
  <c r="K460" s="1"/>
  <c r="F461"/>
  <c r="G461"/>
  <c r="H461" s="1"/>
  <c r="I461" s="1"/>
  <c r="K461" s="1"/>
  <c r="F462"/>
  <c r="G462" s="1"/>
  <c r="H462" s="1"/>
  <c r="I462" s="1"/>
  <c r="K462" s="1"/>
  <c r="F463"/>
  <c r="G463"/>
  <c r="H463" s="1"/>
  <c r="I463" s="1"/>
  <c r="K463" s="1"/>
  <c r="F464"/>
  <c r="G464" s="1"/>
  <c r="H464" s="1"/>
  <c r="I464" s="1"/>
  <c r="K464" s="1"/>
  <c r="F465"/>
  <c r="G465"/>
  <c r="H465" s="1"/>
  <c r="I465" s="1"/>
  <c r="K465" s="1"/>
  <c r="F466"/>
  <c r="G466" s="1"/>
  <c r="H466" s="1"/>
  <c r="I466" s="1"/>
  <c r="K466" s="1"/>
  <c r="F467"/>
  <c r="G467"/>
  <c r="H467" s="1"/>
  <c r="I467" s="1"/>
  <c r="K467" s="1"/>
  <c r="F468"/>
  <c r="G468" s="1"/>
  <c r="H468" s="1"/>
  <c r="F476"/>
  <c r="G476"/>
  <c r="H476" s="1"/>
  <c r="I476" s="1"/>
  <c r="K476" s="1"/>
  <c r="F477"/>
  <c r="G477" s="1"/>
  <c r="H477" s="1"/>
  <c r="I477" s="1"/>
  <c r="K477" s="1"/>
  <c r="F478"/>
  <c r="G478"/>
  <c r="H478" s="1"/>
  <c r="I478" s="1"/>
  <c r="K478" s="1"/>
  <c r="F479"/>
  <c r="G479" s="1"/>
  <c r="H479" s="1"/>
  <c r="I479" s="1"/>
  <c r="K479" s="1"/>
  <c r="F480"/>
  <c r="G480"/>
  <c r="H480" s="1"/>
  <c r="I480" s="1"/>
  <c r="K480" s="1"/>
  <c r="F481"/>
  <c r="G481" s="1"/>
  <c r="H481" s="1"/>
  <c r="I481" s="1"/>
  <c r="K481" s="1"/>
  <c r="F482"/>
  <c r="G482"/>
  <c r="H482" s="1"/>
  <c r="I482" s="1"/>
  <c r="K482" s="1"/>
  <c r="F483"/>
  <c r="G483" s="1"/>
  <c r="H483" s="1"/>
  <c r="I483" s="1"/>
  <c r="K483" s="1"/>
  <c r="F484"/>
  <c r="G484"/>
  <c r="H484" s="1"/>
  <c r="I484" s="1"/>
  <c r="K484" s="1"/>
  <c r="F485"/>
  <c r="G485" s="1"/>
  <c r="H485" s="1"/>
  <c r="I485" s="1"/>
  <c r="K485" s="1"/>
  <c r="F486"/>
  <c r="G486"/>
  <c r="H486" s="1"/>
  <c r="F494"/>
  <c r="G494" s="1"/>
  <c r="H494" s="1"/>
  <c r="I494" s="1"/>
  <c r="K494" s="1"/>
  <c r="F495"/>
  <c r="G495"/>
  <c r="H495" s="1"/>
  <c r="I495" s="1"/>
  <c r="K495" s="1"/>
  <c r="F496"/>
  <c r="G496" s="1"/>
  <c r="H496" s="1"/>
  <c r="I496" s="1"/>
  <c r="K496" s="1"/>
  <c r="F497"/>
  <c r="G497"/>
  <c r="H497" s="1"/>
  <c r="I497" s="1"/>
  <c r="K497" s="1"/>
  <c r="F498"/>
  <c r="G498" s="1"/>
  <c r="H498" s="1"/>
  <c r="I498" s="1"/>
  <c r="K498" s="1"/>
  <c r="F499"/>
  <c r="G499"/>
  <c r="H499" s="1"/>
  <c r="I499" s="1"/>
  <c r="K499" s="1"/>
  <c r="F500"/>
  <c r="G500" s="1"/>
  <c r="H500" s="1"/>
  <c r="I500" s="1"/>
  <c r="K500" s="1"/>
  <c r="F501"/>
  <c r="G501"/>
  <c r="H501" s="1"/>
  <c r="I501" s="1"/>
  <c r="K501" s="1"/>
  <c r="F502"/>
  <c r="G502" s="1"/>
  <c r="H502" s="1"/>
  <c r="I502" s="1"/>
  <c r="K502" s="1"/>
  <c r="F503"/>
  <c r="G503"/>
  <c r="H503" s="1"/>
  <c r="I503" s="1"/>
  <c r="K503" s="1"/>
  <c r="F504"/>
  <c r="G504" s="1"/>
  <c r="H504" s="1"/>
  <c r="F512"/>
  <c r="G512"/>
  <c r="H512" s="1"/>
  <c r="I512" s="1"/>
  <c r="K512" s="1"/>
  <c r="F513"/>
  <c r="G513" s="1"/>
  <c r="H513" s="1"/>
  <c r="I513" s="1"/>
  <c r="K513" s="1"/>
  <c r="F514"/>
  <c r="G514"/>
  <c r="H514" s="1"/>
  <c r="I514" s="1"/>
  <c r="K514" s="1"/>
  <c r="F515"/>
  <c r="G515" s="1"/>
  <c r="H515" s="1"/>
  <c r="I515" s="1"/>
  <c r="K515" s="1"/>
  <c r="F516"/>
  <c r="G516"/>
  <c r="H516" s="1"/>
  <c r="I516" s="1"/>
  <c r="K516" s="1"/>
  <c r="F517"/>
  <c r="G517" s="1"/>
  <c r="H517" s="1"/>
  <c r="I517" s="1"/>
  <c r="K517" s="1"/>
  <c r="F518"/>
  <c r="G518"/>
  <c r="H518" s="1"/>
  <c r="I518" s="1"/>
  <c r="K518" s="1"/>
  <c r="F519"/>
  <c r="G519" s="1"/>
  <c r="H519" s="1"/>
  <c r="I519" s="1"/>
  <c r="K519" s="1"/>
  <c r="F520"/>
  <c r="G520"/>
  <c r="H520" s="1"/>
  <c r="I520" s="1"/>
  <c r="K520" s="1"/>
  <c r="F521"/>
  <c r="G521" s="1"/>
  <c r="H521" s="1"/>
  <c r="I521" s="1"/>
  <c r="K521" s="1"/>
  <c r="F522"/>
  <c r="G522"/>
  <c r="H522" s="1"/>
  <c r="F529"/>
  <c r="G529" s="1"/>
  <c r="H529" s="1"/>
  <c r="I529" s="1"/>
  <c r="K529" s="1"/>
  <c r="F530"/>
  <c r="G530"/>
  <c r="H530" s="1"/>
  <c r="I530" s="1"/>
  <c r="K530" s="1"/>
  <c r="F531"/>
  <c r="G531" s="1"/>
  <c r="H531" s="1"/>
  <c r="I531" s="1"/>
  <c r="K531" s="1"/>
  <c r="F532"/>
  <c r="G532"/>
  <c r="H532" s="1"/>
  <c r="I532" s="1"/>
  <c r="K532" s="1"/>
  <c r="F533"/>
  <c r="G533" s="1"/>
  <c r="H533" s="1"/>
  <c r="I533" s="1"/>
  <c r="K533" s="1"/>
  <c r="F534"/>
  <c r="G534"/>
  <c r="H534" s="1"/>
  <c r="I534" s="1"/>
  <c r="K534" s="1"/>
  <c r="F535"/>
  <c r="G535" s="1"/>
  <c r="H535" s="1"/>
  <c r="I535" s="1"/>
  <c r="K535" s="1"/>
  <c r="F536"/>
  <c r="G536"/>
  <c r="H536" s="1"/>
  <c r="I536" s="1"/>
  <c r="K536" s="1"/>
  <c r="F537"/>
  <c r="G537" s="1"/>
  <c r="H537" s="1"/>
  <c r="I537" s="1"/>
  <c r="K537" s="1"/>
  <c r="F538"/>
  <c r="G538"/>
  <c r="H538" s="1"/>
  <c r="I538" s="1"/>
  <c r="K538" s="1"/>
  <c r="F539"/>
  <c r="G539" s="1"/>
  <c r="H539" s="1"/>
  <c r="F547"/>
  <c r="G547"/>
  <c r="H547" s="1"/>
  <c r="I547" s="1"/>
  <c r="K547" s="1"/>
  <c r="F548"/>
  <c r="G548" s="1"/>
  <c r="H548" s="1"/>
  <c r="I548" s="1"/>
  <c r="K548" s="1"/>
  <c r="F549"/>
  <c r="G549"/>
  <c r="H549" s="1"/>
  <c r="I549" s="1"/>
  <c r="K549" s="1"/>
  <c r="F550"/>
  <c r="G550" s="1"/>
  <c r="H550" s="1"/>
  <c r="I550" s="1"/>
  <c r="K550" s="1"/>
  <c r="F551"/>
  <c r="G551"/>
  <c r="H551" s="1"/>
  <c r="I551" s="1"/>
  <c r="K551" s="1"/>
  <c r="F552"/>
  <c r="G552" s="1"/>
  <c r="H552" s="1"/>
  <c r="I552" s="1"/>
  <c r="K552" s="1"/>
  <c r="F553"/>
  <c r="G553"/>
  <c r="H553" s="1"/>
  <c r="I553" s="1"/>
  <c r="K553" s="1"/>
  <c r="F554"/>
  <c r="G554" s="1"/>
  <c r="H554" s="1"/>
  <c r="I554" s="1"/>
  <c r="K554" s="1"/>
  <c r="F555"/>
  <c r="G555"/>
  <c r="H555" s="1"/>
  <c r="I555" s="1"/>
  <c r="K555" s="1"/>
  <c r="F556"/>
  <c r="G556" s="1"/>
  <c r="H556" s="1"/>
  <c r="I556" s="1"/>
  <c r="K556" s="1"/>
  <c r="F557"/>
  <c r="G557"/>
  <c r="H557" s="1"/>
  <c r="F565"/>
  <c r="G565" s="1"/>
  <c r="H565" s="1"/>
  <c r="I565" s="1"/>
  <c r="K565" s="1"/>
  <c r="F566"/>
  <c r="G566"/>
  <c r="H566" s="1"/>
  <c r="I566" s="1"/>
  <c r="K566" s="1"/>
  <c r="F567"/>
  <c r="G567" s="1"/>
  <c r="H567" s="1"/>
  <c r="I567" s="1"/>
  <c r="K567" s="1"/>
  <c r="F568"/>
  <c r="G568"/>
  <c r="H568" s="1"/>
  <c r="I568" s="1"/>
  <c r="K568" s="1"/>
  <c r="F569"/>
  <c r="G569" s="1"/>
  <c r="H569" s="1"/>
  <c r="I569" s="1"/>
  <c r="K569" s="1"/>
  <c r="F570"/>
  <c r="G570"/>
  <c r="H570" s="1"/>
  <c r="I570" s="1"/>
  <c r="K570" s="1"/>
  <c r="F571"/>
  <c r="G571" s="1"/>
  <c r="H571" s="1"/>
  <c r="I571" s="1"/>
  <c r="K571" s="1"/>
  <c r="F572"/>
  <c r="G572"/>
  <c r="H572" s="1"/>
  <c r="I572" s="1"/>
  <c r="K572" s="1"/>
  <c r="F573"/>
  <c r="G573" s="1"/>
  <c r="H573" s="1"/>
  <c r="I573" s="1"/>
  <c r="K573" s="1"/>
  <c r="F574"/>
  <c r="G574"/>
  <c r="H574" s="1"/>
  <c r="I574" s="1"/>
  <c r="K574" s="1"/>
  <c r="F575"/>
  <c r="G575" s="1"/>
  <c r="H575" s="1"/>
  <c r="F583"/>
  <c r="G583"/>
  <c r="H583" s="1"/>
  <c r="I583" s="1"/>
  <c r="K583" s="1"/>
  <c r="F584"/>
  <c r="G584" s="1"/>
  <c r="H584" s="1"/>
  <c r="I584" s="1"/>
  <c r="K584" s="1"/>
  <c r="F585"/>
  <c r="G585"/>
  <c r="H585" s="1"/>
  <c r="I585" s="1"/>
  <c r="K585" s="1"/>
  <c r="F586"/>
  <c r="G586" s="1"/>
  <c r="H586" s="1"/>
  <c r="I586" s="1"/>
  <c r="K586" s="1"/>
  <c r="F587"/>
  <c r="G587"/>
  <c r="H587" s="1"/>
  <c r="I587" s="1"/>
  <c r="K587" s="1"/>
  <c r="F588"/>
  <c r="G588" s="1"/>
  <c r="H588" s="1"/>
  <c r="I588" s="1"/>
  <c r="K588" s="1"/>
  <c r="F589"/>
  <c r="G589"/>
  <c r="H589" s="1"/>
  <c r="I589" s="1"/>
  <c r="K589" s="1"/>
  <c r="F590"/>
  <c r="G590" s="1"/>
  <c r="H590" s="1"/>
  <c r="I590" s="1"/>
  <c r="K590" s="1"/>
  <c r="F591"/>
  <c r="G591"/>
  <c r="H591" s="1"/>
  <c r="I591" s="1"/>
  <c r="K591" s="1"/>
  <c r="F592"/>
  <c r="G592" s="1"/>
  <c r="H592" s="1"/>
  <c r="I592" s="1"/>
  <c r="K592" s="1"/>
  <c r="F593"/>
  <c r="G593"/>
  <c r="H593" s="1"/>
  <c r="F602"/>
  <c r="G602" s="1"/>
  <c r="H602" s="1"/>
  <c r="I602" s="1"/>
  <c r="K602" s="1"/>
  <c r="F603"/>
  <c r="G603"/>
  <c r="H603" s="1"/>
  <c r="I603" s="1"/>
  <c r="K603" s="1"/>
  <c r="F604"/>
  <c r="G604" s="1"/>
  <c r="H604" s="1"/>
  <c r="I604" s="1"/>
  <c r="K604" s="1"/>
  <c r="F605"/>
  <c r="G605"/>
  <c r="H605" s="1"/>
  <c r="I605" s="1"/>
  <c r="K605" s="1"/>
  <c r="F606"/>
  <c r="G606" s="1"/>
  <c r="H606" s="1"/>
  <c r="I606" s="1"/>
  <c r="K606" s="1"/>
  <c r="F607"/>
  <c r="G607"/>
  <c r="H607" s="1"/>
  <c r="I607" s="1"/>
  <c r="K607" s="1"/>
  <c r="F608"/>
  <c r="G608" s="1"/>
  <c r="H608" s="1"/>
  <c r="I608" s="1"/>
  <c r="K608" s="1"/>
  <c r="F609"/>
  <c r="G609"/>
  <c r="H609" s="1"/>
  <c r="I609" s="1"/>
  <c r="K609" s="1"/>
  <c r="F610"/>
  <c r="G610" s="1"/>
  <c r="H610" s="1"/>
  <c r="I610" s="1"/>
  <c r="K610" s="1"/>
  <c r="F611"/>
  <c r="G611"/>
  <c r="H611" s="1"/>
  <c r="I611" s="1"/>
  <c r="K611" s="1"/>
  <c r="F612"/>
  <c r="G612" s="1"/>
  <c r="H612" s="1"/>
  <c r="F619"/>
  <c r="G619"/>
  <c r="H619" s="1"/>
  <c r="I619" s="1"/>
  <c r="K619" s="1"/>
  <c r="F620"/>
  <c r="G620" s="1"/>
  <c r="H620" s="1"/>
  <c r="I620" s="1"/>
  <c r="K620" s="1"/>
  <c r="F621"/>
  <c r="G621"/>
  <c r="H621" s="1"/>
  <c r="I621" s="1"/>
  <c r="K621" s="1"/>
  <c r="F622"/>
  <c r="G622" s="1"/>
  <c r="H622" s="1"/>
  <c r="I622" s="1"/>
  <c r="K622" s="1"/>
  <c r="F623"/>
  <c r="G623"/>
  <c r="H623" s="1"/>
  <c r="I623" s="1"/>
  <c r="K623" s="1"/>
  <c r="F624"/>
  <c r="G624" s="1"/>
  <c r="H624" s="1"/>
  <c r="I624" s="1"/>
  <c r="K624" s="1"/>
  <c r="F625"/>
  <c r="G625"/>
  <c r="H625" s="1"/>
  <c r="I625"/>
  <c r="K625" s="1"/>
  <c r="F626"/>
  <c r="G626" s="1"/>
  <c r="H626"/>
  <c r="I626" s="1"/>
  <c r="K626" s="1"/>
  <c r="F627"/>
  <c r="G627"/>
  <c r="H627" s="1"/>
  <c r="I627"/>
  <c r="K627" s="1"/>
  <c r="F628"/>
  <c r="G628" s="1"/>
  <c r="H628"/>
  <c r="I628" s="1"/>
  <c r="K628" s="1"/>
  <c r="F629"/>
  <c r="G629"/>
  <c r="H629" s="1"/>
  <c r="F635"/>
  <c r="G635" s="1"/>
  <c r="H635" s="1"/>
  <c r="I635" s="1"/>
  <c r="K635" s="1"/>
  <c r="F636"/>
  <c r="G636"/>
  <c r="H636" s="1"/>
  <c r="I636" s="1"/>
  <c r="K636" s="1"/>
  <c r="F637"/>
  <c r="G637" s="1"/>
  <c r="H637" s="1"/>
  <c r="I637" s="1"/>
  <c r="K637" s="1"/>
  <c r="F638"/>
  <c r="G638"/>
  <c r="H638" s="1"/>
  <c r="I638" s="1"/>
  <c r="K638" s="1"/>
  <c r="F639"/>
  <c r="G639" s="1"/>
  <c r="H639" s="1"/>
  <c r="I639" s="1"/>
  <c r="K639" s="1"/>
  <c r="F640"/>
  <c r="G640"/>
  <c r="H640" s="1"/>
  <c r="I640" s="1"/>
  <c r="K640" s="1"/>
  <c r="F641"/>
  <c r="G641" s="1"/>
  <c r="H641" s="1"/>
  <c r="I641" s="1"/>
  <c r="K641" s="1"/>
  <c r="F642"/>
  <c r="G642"/>
  <c r="H642" s="1"/>
  <c r="I642" s="1"/>
  <c r="K642" s="1"/>
  <c r="F643"/>
  <c r="G643" s="1"/>
  <c r="H643" s="1"/>
  <c r="I643" s="1"/>
  <c r="K643" s="1"/>
  <c r="F644"/>
  <c r="G644"/>
  <c r="H644" s="1"/>
  <c r="I644" s="1"/>
  <c r="K644" s="1"/>
  <c r="F645"/>
  <c r="G645" s="1"/>
  <c r="H645" s="1"/>
  <c r="F652"/>
  <c r="G652"/>
  <c r="H652" s="1"/>
  <c r="I652"/>
  <c r="K652" s="1"/>
  <c r="F653"/>
  <c r="G653" s="1"/>
  <c r="H653"/>
  <c r="I653" s="1"/>
  <c r="K653" s="1"/>
  <c r="F654"/>
  <c r="G654"/>
  <c r="H654" s="1"/>
  <c r="I654"/>
  <c r="K654" s="1"/>
  <c r="F655"/>
  <c r="G655" s="1"/>
  <c r="H655"/>
  <c r="I655" s="1"/>
  <c r="K655" s="1"/>
  <c r="F656"/>
  <c r="G656"/>
  <c r="H656" s="1"/>
  <c r="I656"/>
  <c r="K656" s="1"/>
  <c r="F657"/>
  <c r="G657" s="1"/>
  <c r="H657"/>
  <c r="I657" s="1"/>
  <c r="K657" s="1"/>
  <c r="F658"/>
  <c r="G658"/>
  <c r="H658" s="1"/>
  <c r="I658"/>
  <c r="K658" s="1"/>
  <c r="F659"/>
  <c r="G659" s="1"/>
  <c r="H659"/>
  <c r="I659" s="1"/>
  <c r="K659" s="1"/>
  <c r="F660"/>
  <c r="G660"/>
  <c r="H660" s="1"/>
  <c r="I660"/>
  <c r="K660" s="1"/>
  <c r="F661"/>
  <c r="G661" s="1"/>
  <c r="H661"/>
  <c r="I661" s="1"/>
  <c r="K661" s="1"/>
  <c r="F662"/>
  <c r="G662"/>
  <c r="H662" s="1"/>
  <c r="F668"/>
  <c r="G668" s="1"/>
  <c r="H668" s="1"/>
  <c r="I668" s="1"/>
  <c r="K668" s="1"/>
  <c r="F669"/>
  <c r="G669"/>
  <c r="H669" s="1"/>
  <c r="I669" s="1"/>
  <c r="K669" s="1"/>
  <c r="F670"/>
  <c r="G670" s="1"/>
  <c r="H670" s="1"/>
  <c r="I670" s="1"/>
  <c r="K670" s="1"/>
  <c r="F671"/>
  <c r="G671"/>
  <c r="H671" s="1"/>
  <c r="I671" s="1"/>
  <c r="K671" s="1"/>
  <c r="F672"/>
  <c r="G672" s="1"/>
  <c r="H672" s="1"/>
  <c r="I672" s="1"/>
  <c r="K672" s="1"/>
  <c r="F673"/>
  <c r="G673"/>
  <c r="H673" s="1"/>
  <c r="I673" s="1"/>
  <c r="K673" s="1"/>
  <c r="F674"/>
  <c r="G674" s="1"/>
  <c r="H674" s="1"/>
  <c r="I674" s="1"/>
  <c r="K674" s="1"/>
  <c r="F675"/>
  <c r="G675"/>
  <c r="H675" s="1"/>
  <c r="I675" s="1"/>
  <c r="K675" s="1"/>
  <c r="F676"/>
  <c r="G676" s="1"/>
  <c r="H676" s="1"/>
  <c r="I676" s="1"/>
  <c r="K676" s="1"/>
  <c r="F677"/>
  <c r="G677"/>
  <c r="H677" s="1"/>
  <c r="I677" s="1"/>
  <c r="K677" s="1"/>
  <c r="F678"/>
  <c r="G678" s="1"/>
  <c r="H678" s="1"/>
  <c r="F683"/>
  <c r="G683"/>
  <c r="H683" s="1"/>
  <c r="I683"/>
  <c r="K683" s="1"/>
  <c r="F684"/>
  <c r="G684" s="1"/>
  <c r="H684"/>
  <c r="I684" s="1"/>
  <c r="K684" s="1"/>
  <c r="F685"/>
  <c r="G685"/>
  <c r="H685" s="1"/>
  <c r="I685"/>
  <c r="K685" s="1"/>
  <c r="F686"/>
  <c r="G686" s="1"/>
  <c r="H686"/>
  <c r="I686" s="1"/>
  <c r="K686" s="1"/>
  <c r="F687"/>
  <c r="G687" s="1"/>
  <c r="H687" s="1"/>
  <c r="I687" s="1"/>
  <c r="K687" s="1"/>
  <c r="F688"/>
  <c r="G688"/>
  <c r="H688" s="1"/>
  <c r="I688" s="1"/>
  <c r="K688" s="1"/>
  <c r="F689"/>
  <c r="G689" s="1"/>
  <c r="H689" s="1"/>
  <c r="I689" s="1"/>
  <c r="K689" s="1"/>
  <c r="F690"/>
  <c r="G690"/>
  <c r="H690" s="1"/>
  <c r="I690" s="1"/>
  <c r="K690" s="1"/>
  <c r="F691"/>
  <c r="G691" s="1"/>
  <c r="H691" s="1"/>
  <c r="I691" s="1"/>
  <c r="K691" s="1"/>
  <c r="F692"/>
  <c r="G692"/>
  <c r="H692" s="1"/>
  <c r="I692" s="1"/>
  <c r="K692" s="1"/>
  <c r="F693"/>
  <c r="G693" s="1"/>
  <c r="H693" s="1"/>
  <c r="F699"/>
  <c r="G699"/>
  <c r="H699" s="1"/>
  <c r="I699" s="1"/>
  <c r="K699" s="1"/>
  <c r="F700"/>
  <c r="G700" s="1"/>
  <c r="H700" s="1"/>
  <c r="I700" s="1"/>
  <c r="K700" s="1"/>
  <c r="F701"/>
  <c r="G701"/>
  <c r="H701" s="1"/>
  <c r="I701" s="1"/>
  <c r="K701" s="1"/>
  <c r="F702"/>
  <c r="G702" s="1"/>
  <c r="H702" s="1"/>
  <c r="I702" s="1"/>
  <c r="K702" s="1"/>
  <c r="F703"/>
  <c r="G703"/>
  <c r="H703" s="1"/>
  <c r="I703" s="1"/>
  <c r="K703" s="1"/>
  <c r="F704"/>
  <c r="G704" s="1"/>
  <c r="H704" s="1"/>
  <c r="I704" s="1"/>
  <c r="K704" s="1"/>
  <c r="F705"/>
  <c r="G705"/>
  <c r="H705" s="1"/>
  <c r="I705" s="1"/>
  <c r="K705" s="1"/>
  <c r="F706"/>
  <c r="G706" s="1"/>
  <c r="H706" s="1"/>
  <c r="I706" s="1"/>
  <c r="K706" s="1"/>
  <c r="F707"/>
  <c r="G707"/>
  <c r="H707" s="1"/>
  <c r="I707" s="1"/>
  <c r="K707" s="1"/>
  <c r="F708"/>
  <c r="G708" s="1"/>
  <c r="H708" s="1"/>
  <c r="I708" s="1"/>
  <c r="K708" s="1"/>
  <c r="F709"/>
  <c r="G709"/>
  <c r="H709" s="1"/>
  <c r="F716"/>
  <c r="G716" s="1"/>
  <c r="H716" s="1"/>
  <c r="I716" s="1"/>
  <c r="K716" s="1"/>
  <c r="F717"/>
  <c r="G717"/>
  <c r="H717" s="1"/>
  <c r="I717" s="1"/>
  <c r="F718"/>
  <c r="G718"/>
  <c r="H718" s="1"/>
  <c r="I718" s="1"/>
  <c r="F719"/>
  <c r="G719"/>
  <c r="H719" s="1"/>
  <c r="I719" s="1"/>
  <c r="F720"/>
  <c r="G720"/>
  <c r="H720" s="1"/>
  <c r="I720" s="1"/>
  <c r="F721"/>
  <c r="G721"/>
  <c r="H721" s="1"/>
  <c r="I721" s="1"/>
  <c r="F722"/>
  <c r="G722"/>
  <c r="H722" s="1"/>
  <c r="I722" s="1"/>
  <c r="F723"/>
  <c r="G723"/>
  <c r="H723" s="1"/>
  <c r="I723" s="1"/>
  <c r="F724"/>
  <c r="G724"/>
  <c r="H724" s="1"/>
  <c r="I724" s="1"/>
  <c r="K724" s="1"/>
  <c r="F725"/>
  <c r="G725" s="1"/>
  <c r="H725" s="1"/>
  <c r="I725" s="1"/>
  <c r="F726"/>
  <c r="G726" s="1"/>
  <c r="H726" s="1"/>
  <c r="F732"/>
  <c r="G732"/>
  <c r="H732" s="1"/>
  <c r="I732" s="1"/>
  <c r="K732" s="1"/>
  <c r="F733"/>
  <c r="G733" s="1"/>
  <c r="H733" s="1"/>
  <c r="I733" s="1"/>
  <c r="K733" s="1"/>
  <c r="F734"/>
  <c r="G734"/>
  <c r="H734" s="1"/>
  <c r="I734" s="1"/>
  <c r="K734" s="1"/>
  <c r="F735"/>
  <c r="G735" s="1"/>
  <c r="H735" s="1"/>
  <c r="I735" s="1"/>
  <c r="K735" s="1"/>
  <c r="F736"/>
  <c r="G736"/>
  <c r="H736" s="1"/>
  <c r="I736" s="1"/>
  <c r="K736" s="1"/>
  <c r="F737"/>
  <c r="G737" s="1"/>
  <c r="H737" s="1"/>
  <c r="I737" s="1"/>
  <c r="K737" s="1"/>
  <c r="F738"/>
  <c r="G738"/>
  <c r="H738" s="1"/>
  <c r="I738" s="1"/>
  <c r="K738" s="1"/>
  <c r="F739"/>
  <c r="G739" s="1"/>
  <c r="H739" s="1"/>
  <c r="I739" s="1"/>
  <c r="K739" s="1"/>
  <c r="F740"/>
  <c r="G740"/>
  <c r="H740" s="1"/>
  <c r="I740" s="1"/>
  <c r="K740" s="1"/>
  <c r="F741"/>
  <c r="G741" s="1"/>
  <c r="H741" s="1"/>
  <c r="I741" s="1"/>
  <c r="K741" s="1"/>
  <c r="F742"/>
  <c r="G742"/>
  <c r="H742" s="1"/>
  <c r="F749"/>
  <c r="G749" s="1"/>
  <c r="H749" s="1"/>
  <c r="I749" s="1"/>
  <c r="K749" s="1"/>
  <c r="F750"/>
  <c r="G750"/>
  <c r="H750" s="1"/>
  <c r="I750" s="1"/>
  <c r="K750" s="1"/>
  <c r="F751"/>
  <c r="G751" s="1"/>
  <c r="H751" s="1"/>
  <c r="I751" s="1"/>
  <c r="K751" s="1"/>
  <c r="F752"/>
  <c r="G752"/>
  <c r="H752" s="1"/>
  <c r="I752" s="1"/>
  <c r="K752" s="1"/>
  <c r="F753"/>
  <c r="G753" s="1"/>
  <c r="H753" s="1"/>
  <c r="I753" s="1"/>
  <c r="K753" s="1"/>
  <c r="F754"/>
  <c r="G754"/>
  <c r="H754" s="1"/>
  <c r="I754" s="1"/>
  <c r="K754" s="1"/>
  <c r="F755"/>
  <c r="G755" s="1"/>
  <c r="H755" s="1"/>
  <c r="I755" s="1"/>
  <c r="K755" s="1"/>
  <c r="F756"/>
  <c r="G756"/>
  <c r="H756" s="1"/>
  <c r="I756" s="1"/>
  <c r="K756" s="1"/>
  <c r="F757"/>
  <c r="G757" s="1"/>
  <c r="H757" s="1"/>
  <c r="I757" s="1"/>
  <c r="K757" s="1"/>
  <c r="F758"/>
  <c r="G758"/>
  <c r="H758" s="1"/>
  <c r="I758" s="1"/>
  <c r="K758" s="1"/>
  <c r="F759"/>
  <c r="G759" s="1"/>
  <c r="H759" s="1"/>
  <c r="F765"/>
  <c r="G765"/>
  <c r="H765" s="1"/>
  <c r="I765" s="1"/>
  <c r="K765" s="1"/>
  <c r="F766"/>
  <c r="G766" s="1"/>
  <c r="H766" s="1"/>
  <c r="I766" s="1"/>
  <c r="K766" s="1"/>
  <c r="F767"/>
  <c r="G767"/>
  <c r="H767" s="1"/>
  <c r="I767" s="1"/>
  <c r="K767" s="1"/>
  <c r="F768"/>
  <c r="G768" s="1"/>
  <c r="H768" s="1"/>
  <c r="I768" s="1"/>
  <c r="K768" s="1"/>
  <c r="F769"/>
  <c r="G769"/>
  <c r="H769" s="1"/>
  <c r="I769" s="1"/>
  <c r="K769" s="1"/>
  <c r="F770"/>
  <c r="G770" s="1"/>
  <c r="H770" s="1"/>
  <c r="I770" s="1"/>
  <c r="K770" s="1"/>
  <c r="F771"/>
  <c r="G771"/>
  <c r="H771" s="1"/>
  <c r="I771" s="1"/>
  <c r="K771" s="1"/>
  <c r="F772"/>
  <c r="G772" s="1"/>
  <c r="H772" s="1"/>
  <c r="I772" s="1"/>
  <c r="K772" s="1"/>
  <c r="F773"/>
  <c r="G773"/>
  <c r="H773" s="1"/>
  <c r="I773" s="1"/>
  <c r="K773" s="1"/>
  <c r="F774"/>
  <c r="G774" s="1"/>
  <c r="H774" s="1"/>
  <c r="F782"/>
  <c r="G782"/>
  <c r="H782" s="1"/>
  <c r="I782" s="1"/>
  <c r="K782" s="1"/>
  <c r="F783"/>
  <c r="G783" s="1"/>
  <c r="H783" s="1"/>
  <c r="I783" s="1"/>
  <c r="K783" s="1"/>
  <c r="F784"/>
  <c r="G784"/>
  <c r="H784" s="1"/>
  <c r="I784" s="1"/>
  <c r="K784" s="1"/>
  <c r="F785"/>
  <c r="G785" s="1"/>
  <c r="H785" s="1"/>
  <c r="I785" s="1"/>
  <c r="K785" s="1"/>
  <c r="F786"/>
  <c r="G786"/>
  <c r="H786" s="1"/>
  <c r="I786" s="1"/>
  <c r="K786" s="1"/>
  <c r="F787"/>
  <c r="G787" s="1"/>
  <c r="H787" s="1"/>
  <c r="I787" s="1"/>
  <c r="K787" s="1"/>
  <c r="F788"/>
  <c r="G788"/>
  <c r="H788" s="1"/>
  <c r="I788" s="1"/>
  <c r="K788" s="1"/>
  <c r="F789"/>
  <c r="G789" s="1"/>
  <c r="H789" s="1"/>
  <c r="I789" s="1"/>
  <c r="K789" s="1"/>
  <c r="F790"/>
  <c r="G790"/>
  <c r="H790" s="1"/>
  <c r="I790" s="1"/>
  <c r="K790" s="1"/>
  <c r="F791"/>
  <c r="G791" s="1"/>
  <c r="H791" s="1"/>
  <c r="F796"/>
  <c r="G796"/>
  <c r="H796" s="1"/>
  <c r="I796" s="1"/>
  <c r="K796" s="1"/>
  <c r="F797"/>
  <c r="G797" s="1"/>
  <c r="H797" s="1"/>
  <c r="I797" s="1"/>
  <c r="K797" s="1"/>
  <c r="F798"/>
  <c r="G798"/>
  <c r="H798" s="1"/>
  <c r="I798" s="1"/>
  <c r="K798" s="1"/>
  <c r="F799"/>
  <c r="G799" s="1"/>
  <c r="H799" s="1"/>
  <c r="I799" s="1"/>
  <c r="K799" s="1"/>
  <c r="F800"/>
  <c r="G800"/>
  <c r="H800" s="1"/>
  <c r="I800" s="1"/>
  <c r="K800" s="1"/>
  <c r="F801"/>
  <c r="G801" s="1"/>
  <c r="H801" s="1"/>
  <c r="I801" s="1"/>
  <c r="K801" s="1"/>
  <c r="F802"/>
  <c r="G802"/>
  <c r="H802" s="1"/>
  <c r="I802" s="1"/>
  <c r="K802" s="1"/>
  <c r="F803"/>
  <c r="G803" s="1"/>
  <c r="H803" s="1"/>
  <c r="I803" s="1"/>
  <c r="K803" s="1"/>
  <c r="F804"/>
  <c r="G804"/>
  <c r="H804" s="1"/>
  <c r="I804" s="1"/>
  <c r="K804" s="1"/>
  <c r="F805"/>
  <c r="G805" s="1"/>
  <c r="H805" s="1"/>
  <c r="F811"/>
  <c r="G811"/>
  <c r="H811" s="1"/>
  <c r="I811" s="1"/>
  <c r="K811" s="1"/>
  <c r="F812"/>
  <c r="G812" s="1"/>
  <c r="H812" s="1"/>
  <c r="I812" s="1"/>
  <c r="K812" s="1"/>
  <c r="F813"/>
  <c r="G813"/>
  <c r="H813" s="1"/>
  <c r="I813" s="1"/>
  <c r="K813" s="1"/>
  <c r="F814"/>
  <c r="G814" s="1"/>
  <c r="H814" s="1"/>
  <c r="I814" s="1"/>
  <c r="K814" s="1"/>
  <c r="F815"/>
  <c r="G815"/>
  <c r="H815" s="1"/>
  <c r="I815" s="1"/>
  <c r="K815" s="1"/>
  <c r="F816"/>
  <c r="G816" s="1"/>
  <c r="H816" s="1"/>
  <c r="I816" s="1"/>
  <c r="K816" s="1"/>
  <c r="F817"/>
  <c r="G817"/>
  <c r="H817" s="1"/>
  <c r="I817" s="1"/>
  <c r="K817" s="1"/>
  <c r="F818"/>
  <c r="G818" s="1"/>
  <c r="H818" s="1"/>
  <c r="I818" s="1"/>
  <c r="K818" s="1"/>
  <c r="F819"/>
  <c r="G819"/>
  <c r="H819" s="1"/>
  <c r="I819" s="1"/>
  <c r="K819" s="1"/>
  <c r="F820"/>
  <c r="G820" s="1"/>
  <c r="H820" s="1"/>
  <c r="F827"/>
  <c r="G827"/>
  <c r="H827" s="1"/>
  <c r="I827" s="1"/>
  <c r="K827" s="1"/>
  <c r="F828"/>
  <c r="G828" s="1"/>
  <c r="H828" s="1"/>
  <c r="I828" s="1"/>
  <c r="K828" s="1"/>
  <c r="F829"/>
  <c r="G829"/>
  <c r="H829" s="1"/>
  <c r="I829" s="1"/>
  <c r="K829" s="1"/>
  <c r="F830"/>
  <c r="G830" s="1"/>
  <c r="H830" s="1"/>
  <c r="I830" s="1"/>
  <c r="K830" s="1"/>
  <c r="F831"/>
  <c r="G831"/>
  <c r="H831" s="1"/>
  <c r="I831" s="1"/>
  <c r="K831" s="1"/>
  <c r="F832"/>
  <c r="G832" s="1"/>
  <c r="H832" s="1"/>
  <c r="I832" s="1"/>
  <c r="K832" s="1"/>
  <c r="F833"/>
  <c r="G833"/>
  <c r="H833" s="1"/>
  <c r="I833" s="1"/>
  <c r="K833" s="1"/>
  <c r="F834"/>
  <c r="G834" s="1"/>
  <c r="H834" s="1"/>
  <c r="I834" s="1"/>
  <c r="K834" s="1"/>
  <c r="F835"/>
  <c r="G835"/>
  <c r="H835" s="1"/>
  <c r="I835" s="1"/>
  <c r="K835" s="1"/>
  <c r="F836"/>
  <c r="G836" s="1"/>
  <c r="H836" s="1"/>
  <c r="F843"/>
  <c r="G843"/>
  <c r="H843" s="1"/>
  <c r="I843" s="1"/>
  <c r="K843" s="1"/>
  <c r="F844"/>
  <c r="G844" s="1"/>
  <c r="H844" s="1"/>
  <c r="I844" s="1"/>
  <c r="K844" s="1"/>
  <c r="F845"/>
  <c r="G845"/>
  <c r="H845" s="1"/>
  <c r="I845" s="1"/>
  <c r="K845" s="1"/>
  <c r="F846"/>
  <c r="G846" s="1"/>
  <c r="H846" s="1"/>
  <c r="I846" s="1"/>
  <c r="K846" s="1"/>
  <c r="F847"/>
  <c r="G847"/>
  <c r="H847" s="1"/>
  <c r="I847" s="1"/>
  <c r="K847" s="1"/>
  <c r="F848"/>
  <c r="G848" s="1"/>
  <c r="H848" s="1"/>
  <c r="I848" s="1"/>
  <c r="K848" s="1"/>
  <c r="F849"/>
  <c r="G849"/>
  <c r="H849" s="1"/>
  <c r="I849" s="1"/>
  <c r="K849" s="1"/>
  <c r="F850"/>
  <c r="G850" s="1"/>
  <c r="H850" s="1"/>
  <c r="I850" s="1"/>
  <c r="K850" s="1"/>
  <c r="F851"/>
  <c r="G851"/>
  <c r="H851" s="1"/>
  <c r="I851" s="1"/>
  <c r="K851" s="1"/>
  <c r="F852"/>
  <c r="G852" s="1"/>
  <c r="H852" s="1"/>
  <c r="F858"/>
  <c r="G858"/>
  <c r="H858" s="1"/>
  <c r="I858" s="1"/>
  <c r="K858" s="1"/>
  <c r="F859"/>
  <c r="G859" s="1"/>
  <c r="H859" s="1"/>
  <c r="I859" s="1"/>
  <c r="K859" s="1"/>
  <c r="F860"/>
  <c r="G860"/>
  <c r="H860" s="1"/>
  <c r="I860" s="1"/>
  <c r="K860" s="1"/>
  <c r="F861"/>
  <c r="G861" s="1"/>
  <c r="H861" s="1"/>
  <c r="I861" s="1"/>
  <c r="K861" s="1"/>
  <c r="F862"/>
  <c r="G862"/>
  <c r="H862" s="1"/>
  <c r="I862" s="1"/>
  <c r="K862" s="1"/>
  <c r="F863"/>
  <c r="G863" s="1"/>
  <c r="H863" s="1"/>
  <c r="I863" s="1"/>
  <c r="K863" s="1"/>
  <c r="F864"/>
  <c r="G864"/>
  <c r="H864" s="1"/>
  <c r="I864" s="1"/>
  <c r="K864" s="1"/>
  <c r="F865"/>
  <c r="G865" s="1"/>
  <c r="H865" s="1"/>
  <c r="I865" s="1"/>
  <c r="K865" s="1"/>
  <c r="F866"/>
  <c r="G866"/>
  <c r="H866" s="1"/>
  <c r="I866" s="1"/>
  <c r="K866" s="1"/>
  <c r="F867"/>
  <c r="G867" s="1"/>
  <c r="H867" s="1"/>
  <c r="F874"/>
  <c r="G874"/>
  <c r="H874" s="1"/>
  <c r="I874" s="1"/>
  <c r="K874" s="1"/>
  <c r="F875"/>
  <c r="G875" s="1"/>
  <c r="H875" s="1"/>
  <c r="I875" s="1"/>
  <c r="K875" s="1"/>
  <c r="F876"/>
  <c r="G876"/>
  <c r="H876" s="1"/>
  <c r="I876" s="1"/>
  <c r="K876" s="1"/>
  <c r="F877"/>
  <c r="G877" s="1"/>
  <c r="H877" s="1"/>
  <c r="I877" s="1"/>
  <c r="K877" s="1"/>
  <c r="F878"/>
  <c r="G878"/>
  <c r="H878" s="1"/>
  <c r="I878" s="1"/>
  <c r="K878" s="1"/>
  <c r="F879"/>
  <c r="G879" s="1"/>
  <c r="H879" s="1"/>
  <c r="I879" s="1"/>
  <c r="K879" s="1"/>
  <c r="F880"/>
  <c r="G880"/>
  <c r="H880" s="1"/>
  <c r="I880" s="1"/>
  <c r="K880" s="1"/>
  <c r="F881"/>
  <c r="G881" s="1"/>
  <c r="H881" s="1"/>
  <c r="I881" s="1"/>
  <c r="K881" s="1"/>
  <c r="F882"/>
  <c r="G882"/>
  <c r="H882" s="1"/>
  <c r="I882" s="1"/>
  <c r="K882" s="1"/>
  <c r="F883"/>
  <c r="G883" s="1"/>
  <c r="H883" s="1"/>
  <c r="F890"/>
  <c r="G890"/>
  <c r="H890" s="1"/>
  <c r="I890" s="1"/>
  <c r="K890" s="1"/>
  <c r="F891"/>
  <c r="G891" s="1"/>
  <c r="H891" s="1"/>
  <c r="I891" s="1"/>
  <c r="K891" s="1"/>
  <c r="F892"/>
  <c r="G892"/>
  <c r="H892" s="1"/>
  <c r="I892" s="1"/>
  <c r="K892" s="1"/>
  <c r="F893"/>
  <c r="G893" s="1"/>
  <c r="H893" s="1"/>
  <c r="I893" s="1"/>
  <c r="K893" s="1"/>
  <c r="F894"/>
  <c r="G894"/>
  <c r="H894" s="1"/>
  <c r="I894" s="1"/>
  <c r="K894" s="1"/>
  <c r="F895"/>
  <c r="G895" s="1"/>
  <c r="H895" s="1"/>
  <c r="I895" s="1"/>
  <c r="K895" s="1"/>
  <c r="F896"/>
  <c r="G896"/>
  <c r="H896" s="1"/>
  <c r="I896" s="1"/>
  <c r="K896" s="1"/>
  <c r="F897"/>
  <c r="G897" s="1"/>
  <c r="H897" s="1"/>
  <c r="I897" s="1"/>
  <c r="K897" s="1"/>
  <c r="F898"/>
  <c r="G898"/>
  <c r="H898" s="1"/>
  <c r="I898" s="1"/>
  <c r="K898" s="1"/>
  <c r="F899"/>
  <c r="G899" s="1"/>
  <c r="H899" s="1"/>
  <c r="F905"/>
  <c r="G905"/>
  <c r="H905" s="1"/>
  <c r="I905" s="1"/>
  <c r="K905" s="1"/>
  <c r="F906"/>
  <c r="G906" s="1"/>
  <c r="H906" s="1"/>
  <c r="I906" s="1"/>
  <c r="K906" s="1"/>
  <c r="F907"/>
  <c r="G907"/>
  <c r="H907" s="1"/>
  <c r="I907" s="1"/>
  <c r="K907" s="1"/>
  <c r="F908"/>
  <c r="G908" s="1"/>
  <c r="H908" s="1"/>
  <c r="I908" s="1"/>
  <c r="K908" s="1"/>
  <c r="F909"/>
  <c r="G909"/>
  <c r="H909" s="1"/>
  <c r="I909" s="1"/>
  <c r="K909" s="1"/>
  <c r="F910"/>
  <c r="G910" s="1"/>
  <c r="H910" s="1"/>
  <c r="I910" s="1"/>
  <c r="K910" s="1"/>
  <c r="F911"/>
  <c r="G911"/>
  <c r="H911" s="1"/>
  <c r="I911" s="1"/>
  <c r="K911" s="1"/>
  <c r="F912"/>
  <c r="G912" s="1"/>
  <c r="H912" s="1"/>
  <c r="I912" s="1"/>
  <c r="K912" s="1"/>
  <c r="F913"/>
  <c r="G913"/>
  <c r="H913" s="1"/>
  <c r="I913" s="1"/>
  <c r="K913" s="1"/>
  <c r="F914"/>
  <c r="G914" s="1"/>
  <c r="H914" s="1"/>
  <c r="F921"/>
  <c r="G921"/>
  <c r="H921" s="1"/>
  <c r="I921" s="1"/>
  <c r="K921" s="1"/>
  <c r="F922"/>
  <c r="G922" s="1"/>
  <c r="H922" s="1"/>
  <c r="I922" s="1"/>
  <c r="K922" s="1"/>
  <c r="F923"/>
  <c r="G923"/>
  <c r="H923" s="1"/>
  <c r="I923" s="1"/>
  <c r="K923" s="1"/>
  <c r="F924"/>
  <c r="G924" s="1"/>
  <c r="H924" s="1"/>
  <c r="I924" s="1"/>
  <c r="K924" s="1"/>
  <c r="F925"/>
  <c r="G925"/>
  <c r="H925" s="1"/>
  <c r="I925" s="1"/>
  <c r="K925" s="1"/>
  <c r="F926"/>
  <c r="G926" s="1"/>
  <c r="H926" s="1"/>
  <c r="I926" s="1"/>
  <c r="K926" s="1"/>
  <c r="F927"/>
  <c r="G927"/>
  <c r="H927" s="1"/>
  <c r="I927" s="1"/>
  <c r="K927" s="1"/>
  <c r="F928"/>
  <c r="G928" s="1"/>
  <c r="H928" s="1"/>
  <c r="I928" s="1"/>
  <c r="K928" s="1"/>
  <c r="F929"/>
  <c r="G929"/>
  <c r="H929" s="1"/>
  <c r="I929" s="1"/>
  <c r="K929" s="1"/>
  <c r="F930"/>
  <c r="G930" s="1"/>
  <c r="H930" s="1"/>
  <c r="I930" s="1"/>
  <c r="F931"/>
  <c r="G931" s="1"/>
  <c r="H931" s="1"/>
  <c r="F937"/>
  <c r="G937"/>
  <c r="H937" s="1"/>
  <c r="I937" s="1"/>
  <c r="K937" s="1"/>
  <c r="F938"/>
  <c r="G938" s="1"/>
  <c r="H938" s="1"/>
  <c r="I938" s="1"/>
  <c r="K938" s="1"/>
  <c r="F939"/>
  <c r="G939"/>
  <c r="H939" s="1"/>
  <c r="I939" s="1"/>
  <c r="K939" s="1"/>
  <c r="F940"/>
  <c r="G940" s="1"/>
  <c r="H940" s="1"/>
  <c r="I940" s="1"/>
  <c r="K940" s="1"/>
  <c r="F941"/>
  <c r="G941"/>
  <c r="H941" s="1"/>
  <c r="I941" s="1"/>
  <c r="K941" s="1"/>
  <c r="F942"/>
  <c r="G942" s="1"/>
  <c r="H942" s="1"/>
  <c r="I942" s="1"/>
  <c r="K942" s="1"/>
  <c r="F943"/>
  <c r="G943"/>
  <c r="H943" s="1"/>
  <c r="I943" s="1"/>
  <c r="K943" s="1"/>
  <c r="F944"/>
  <c r="G944" s="1"/>
  <c r="H944" s="1"/>
  <c r="I944" s="1"/>
  <c r="K944" s="1"/>
  <c r="F945"/>
  <c r="G945"/>
  <c r="H945" s="1"/>
  <c r="I945" s="1"/>
  <c r="K945" s="1"/>
  <c r="F946"/>
  <c r="G946" s="1"/>
  <c r="H946" s="1"/>
  <c r="I946" s="1"/>
  <c r="F947"/>
  <c r="G947" s="1"/>
  <c r="H947" s="1"/>
  <c r="F953"/>
  <c r="G953"/>
  <c r="H953" s="1"/>
  <c r="I953" s="1"/>
  <c r="K953" s="1"/>
  <c r="F954"/>
  <c r="G954" s="1"/>
  <c r="H954" s="1"/>
  <c r="I954" s="1"/>
  <c r="K954" s="1"/>
  <c r="F955"/>
  <c r="G955"/>
  <c r="H955" s="1"/>
  <c r="I955" s="1"/>
  <c r="K955" s="1"/>
  <c r="F956"/>
  <c r="G956" s="1"/>
  <c r="H956" s="1"/>
  <c r="I956" s="1"/>
  <c r="K956" s="1"/>
  <c r="F957"/>
  <c r="G957"/>
  <c r="H957" s="1"/>
  <c r="I957" s="1"/>
  <c r="K957" s="1"/>
  <c r="F958"/>
  <c r="G958" s="1"/>
  <c r="H958" s="1"/>
  <c r="I958" s="1"/>
  <c r="K958" s="1"/>
  <c r="F959"/>
  <c r="G959"/>
  <c r="H959" s="1"/>
  <c r="I959" s="1"/>
  <c r="K959" s="1"/>
  <c r="F960"/>
  <c r="G960" s="1"/>
  <c r="H960" s="1"/>
  <c r="I960" s="1"/>
  <c r="K960" s="1"/>
  <c r="F961"/>
  <c r="G961"/>
  <c r="H961" s="1"/>
  <c r="I961" s="1"/>
  <c r="K961" s="1"/>
  <c r="F962"/>
  <c r="G962" s="1"/>
  <c r="H962" s="1"/>
  <c r="I962" s="1"/>
  <c r="F963"/>
  <c r="G963" s="1"/>
  <c r="H963" s="1"/>
  <c r="F969"/>
  <c r="G969"/>
  <c r="H969" s="1"/>
  <c r="I969" s="1"/>
  <c r="K969" s="1"/>
  <c r="F970"/>
  <c r="G970" s="1"/>
  <c r="H970" s="1"/>
  <c r="I970" s="1"/>
  <c r="K970" s="1"/>
  <c r="F971"/>
  <c r="G971"/>
  <c r="H971" s="1"/>
  <c r="I971" s="1"/>
  <c r="K971" s="1"/>
  <c r="F972"/>
  <c r="G972" s="1"/>
  <c r="H972" s="1"/>
  <c r="I972" s="1"/>
  <c r="K972" s="1"/>
  <c r="F973"/>
  <c r="G973"/>
  <c r="H973" s="1"/>
  <c r="I973" s="1"/>
  <c r="K973" s="1"/>
  <c r="F974"/>
  <c r="G974" s="1"/>
  <c r="H974" s="1"/>
  <c r="I974" s="1"/>
  <c r="K974" s="1"/>
  <c r="F975"/>
  <c r="G975"/>
  <c r="H975" s="1"/>
  <c r="I975" s="1"/>
  <c r="K975" s="1"/>
  <c r="F976"/>
  <c r="G976" s="1"/>
  <c r="H976" s="1"/>
  <c r="I976" s="1"/>
  <c r="K976" s="1"/>
  <c r="F977"/>
  <c r="G977"/>
  <c r="H977" s="1"/>
  <c r="I977" s="1"/>
  <c r="K977" s="1"/>
  <c r="F978"/>
  <c r="G978" s="1"/>
  <c r="H978" s="1"/>
  <c r="I978" s="1"/>
  <c r="F979"/>
  <c r="G979" s="1"/>
  <c r="H979" s="1"/>
  <c r="F985"/>
  <c r="G985"/>
  <c r="H985" s="1"/>
  <c r="I985" s="1"/>
  <c r="K985" s="1"/>
  <c r="F986"/>
  <c r="G986" s="1"/>
  <c r="H986" s="1"/>
  <c r="I986" s="1"/>
  <c r="K986" s="1"/>
  <c r="F987"/>
  <c r="G987"/>
  <c r="H987" s="1"/>
  <c r="I987" s="1"/>
  <c r="K987" s="1"/>
  <c r="F988"/>
  <c r="G988" s="1"/>
  <c r="H988" s="1"/>
  <c r="I988" s="1"/>
  <c r="K988" s="1"/>
  <c r="F989"/>
  <c r="G989"/>
  <c r="H989" s="1"/>
  <c r="I989" s="1"/>
  <c r="K989" s="1"/>
  <c r="F990"/>
  <c r="G990" s="1"/>
  <c r="H990" s="1"/>
  <c r="I990" s="1"/>
  <c r="K990" s="1"/>
  <c r="F991"/>
  <c r="G991"/>
  <c r="H991" s="1"/>
  <c r="I991" s="1"/>
  <c r="K991" s="1"/>
  <c r="F992"/>
  <c r="G992" s="1"/>
  <c r="H992" s="1"/>
  <c r="I992" s="1"/>
  <c r="K992" s="1"/>
  <c r="F993"/>
  <c r="G993"/>
  <c r="H993" s="1"/>
  <c r="I993" s="1"/>
  <c r="K993" s="1"/>
  <c r="F994"/>
  <c r="G994" s="1"/>
  <c r="H994" s="1"/>
  <c r="I994" s="1"/>
  <c r="F995"/>
  <c r="G995" s="1"/>
  <c r="H995" s="1"/>
  <c r="D12" i="2"/>
  <c r="F12"/>
  <c r="G12"/>
  <c r="H12"/>
  <c r="I12"/>
  <c r="B16"/>
  <c r="F27"/>
  <c r="G27"/>
  <c r="H27"/>
  <c r="I27"/>
  <c r="J27"/>
  <c r="B31"/>
  <c r="D31"/>
  <c r="F42"/>
  <c r="G42"/>
  <c r="H42"/>
  <c r="I42"/>
  <c r="J42"/>
  <c r="B47"/>
  <c r="D47"/>
  <c r="F58"/>
  <c r="G58"/>
  <c r="H58"/>
  <c r="I58"/>
  <c r="J58"/>
  <c r="B63"/>
  <c r="D63"/>
  <c r="I72"/>
  <c r="G73"/>
  <c r="H73"/>
  <c r="J73"/>
  <c r="F74"/>
  <c r="B80"/>
  <c r="D80"/>
  <c r="F89"/>
  <c r="G89"/>
  <c r="I89"/>
  <c r="J89"/>
  <c r="B97"/>
  <c r="D97"/>
  <c r="F105"/>
  <c r="G105"/>
  <c r="H105"/>
  <c r="I105"/>
  <c r="J105"/>
  <c r="B115"/>
  <c r="D115"/>
  <c r="G120"/>
  <c r="H120"/>
  <c r="J120"/>
  <c r="F121"/>
  <c r="I121"/>
  <c r="B132"/>
  <c r="D132"/>
  <c r="F136"/>
  <c r="G136"/>
  <c r="H136"/>
  <c r="I136"/>
  <c r="J136"/>
  <c r="B149"/>
  <c r="D149"/>
  <c r="F150"/>
  <c r="G150"/>
  <c r="H150"/>
  <c r="I150"/>
  <c r="J150"/>
  <c r="B167"/>
  <c r="D167"/>
  <c r="F167"/>
  <c r="G167"/>
  <c r="H167"/>
  <c r="I167"/>
  <c r="J167"/>
  <c r="F181"/>
  <c r="G181"/>
  <c r="H181"/>
  <c r="I181"/>
  <c r="J181"/>
  <c r="B183"/>
  <c r="D183"/>
  <c r="B200"/>
  <c r="D200"/>
  <c r="B216"/>
  <c r="D216"/>
  <c r="B233"/>
  <c r="D233"/>
  <c r="B251"/>
  <c r="D251"/>
  <c r="B269"/>
  <c r="D269"/>
  <c r="B286"/>
  <c r="D286"/>
  <c r="B302"/>
  <c r="D302"/>
  <c r="B320"/>
  <c r="D320"/>
  <c r="B338"/>
  <c r="D338"/>
  <c r="B354"/>
  <c r="D354"/>
  <c r="B373"/>
  <c r="D373"/>
  <c r="B389"/>
  <c r="D389"/>
  <c r="B406"/>
  <c r="D406"/>
  <c r="B424"/>
  <c r="D424"/>
  <c r="B442"/>
  <c r="D442"/>
  <c r="B477"/>
  <c r="D477"/>
  <c r="B496"/>
  <c r="D496"/>
  <c r="B513"/>
  <c r="D513"/>
  <c r="B530"/>
  <c r="D530"/>
  <c r="B548"/>
  <c r="D548"/>
  <c r="B567"/>
  <c r="D567"/>
  <c r="B584"/>
  <c r="D584"/>
  <c r="B604"/>
  <c r="D604"/>
  <c r="B620"/>
  <c r="D620"/>
  <c r="B636"/>
  <c r="D636"/>
  <c r="B654"/>
  <c r="D654"/>
  <c r="B669"/>
  <c r="D669"/>
  <c r="B684"/>
  <c r="D684"/>
  <c r="B700"/>
  <c r="D700"/>
  <c r="B718"/>
  <c r="D718"/>
  <c r="B733"/>
  <c r="D733"/>
  <c r="B750"/>
  <c r="D750"/>
  <c r="B765"/>
  <c r="D765"/>
  <c r="B782"/>
  <c r="D782"/>
  <c r="B796"/>
  <c r="D796"/>
  <c r="B811"/>
  <c r="D811"/>
  <c r="B827"/>
  <c r="D827"/>
  <c r="B843"/>
  <c r="D843"/>
  <c r="B858"/>
  <c r="D858"/>
  <c r="B874"/>
  <c r="D874"/>
  <c r="B890"/>
  <c r="D890"/>
  <c r="B905"/>
  <c r="D905"/>
  <c r="B921"/>
  <c r="D921"/>
  <c r="B939"/>
  <c r="D939"/>
  <c r="B954"/>
  <c r="D954"/>
  <c r="D968"/>
  <c r="B970"/>
  <c r="D983"/>
  <c r="B987"/>
  <c r="A18" i="3"/>
  <c r="B18"/>
  <c r="C18"/>
  <c r="D18"/>
  <c r="A19"/>
  <c r="B19"/>
  <c r="C19"/>
  <c r="D19"/>
  <c r="A20"/>
  <c r="B20"/>
  <c r="C20"/>
  <c r="D20"/>
  <c r="A21"/>
  <c r="B21"/>
  <c r="C21"/>
  <c r="D21"/>
  <c r="A39"/>
  <c r="B39"/>
  <c r="C39"/>
  <c r="D39"/>
  <c r="E39"/>
  <c r="A40"/>
  <c r="A41" s="1"/>
  <c r="A42" s="1"/>
  <c r="B40"/>
  <c r="C40"/>
  <c r="C41" s="1"/>
  <c r="C42" s="1"/>
  <c r="D40"/>
  <c r="E40"/>
  <c r="E41" s="1"/>
  <c r="E42" s="1"/>
  <c r="B41"/>
  <c r="B42" s="1"/>
  <c r="D41"/>
  <c r="D42" s="1"/>
  <c r="A59"/>
  <c r="B59"/>
  <c r="C59"/>
  <c r="D59"/>
  <c r="E59"/>
  <c r="A60"/>
  <c r="A61" s="1"/>
  <c r="A62" s="1"/>
  <c r="B60"/>
  <c r="C60"/>
  <c r="C61" s="1"/>
  <c r="C62" s="1"/>
  <c r="D60"/>
  <c r="E60"/>
  <c r="E61" s="1"/>
  <c r="E62" s="1"/>
  <c r="B61"/>
  <c r="B62" s="1"/>
  <c r="D61"/>
  <c r="D62" s="1"/>
  <c r="A79"/>
  <c r="B79"/>
  <c r="C79"/>
  <c r="D79"/>
  <c r="E79"/>
  <c r="A80"/>
  <c r="A81" s="1"/>
  <c r="A82" s="1"/>
  <c r="B80"/>
  <c r="C80"/>
  <c r="C81" s="1"/>
  <c r="C82" s="1"/>
  <c r="D80"/>
  <c r="E80"/>
  <c r="E81" s="1"/>
  <c r="E82" s="1"/>
  <c r="B81"/>
  <c r="B82" s="1"/>
  <c r="D81"/>
  <c r="D82" s="1"/>
  <c r="A100"/>
  <c r="B100"/>
  <c r="C100"/>
  <c r="D100"/>
  <c r="E100"/>
  <c r="A101"/>
  <c r="A102" s="1"/>
  <c r="A103" s="1"/>
  <c r="B101"/>
  <c r="C101"/>
  <c r="C102" s="1"/>
  <c r="C103" s="1"/>
  <c r="D101"/>
  <c r="E101"/>
  <c r="E102" s="1"/>
  <c r="E103" s="1"/>
  <c r="B102"/>
  <c r="B103" s="1"/>
  <c r="D102"/>
  <c r="D103" s="1"/>
  <c r="A120"/>
  <c r="B120"/>
  <c r="C120"/>
  <c r="D120"/>
  <c r="E120"/>
  <c r="A121"/>
  <c r="A122" s="1"/>
  <c r="A123" s="1"/>
  <c r="B121"/>
  <c r="C121"/>
  <c r="C122" s="1"/>
  <c r="C123" s="1"/>
  <c r="D121"/>
  <c r="E121"/>
  <c r="E122" s="1"/>
  <c r="E123" s="1"/>
  <c r="B122"/>
  <c r="B123" s="1"/>
  <c r="D122"/>
  <c r="D123" s="1"/>
  <c r="A140"/>
  <c r="B140"/>
  <c r="C140"/>
  <c r="D140"/>
  <c r="E140"/>
  <c r="A141"/>
  <c r="A142" s="1"/>
  <c r="A143" s="1"/>
  <c r="B141"/>
  <c r="C141"/>
  <c r="C142" s="1"/>
  <c r="C143" s="1"/>
  <c r="D141"/>
  <c r="E141"/>
  <c r="E142" s="1"/>
  <c r="E143" s="1"/>
  <c r="B142"/>
  <c r="B143" s="1"/>
  <c r="D142"/>
  <c r="D143" s="1"/>
  <c r="A160"/>
  <c r="B160"/>
  <c r="C160"/>
  <c r="D160"/>
  <c r="E160"/>
  <c r="A161"/>
  <c r="A162" s="1"/>
  <c r="A163" s="1"/>
  <c r="B161"/>
  <c r="C161"/>
  <c r="C162" s="1"/>
  <c r="C163" s="1"/>
  <c r="D161"/>
  <c r="E161"/>
  <c r="E162" s="1"/>
  <c r="E163" s="1"/>
  <c r="B162"/>
  <c r="B163" s="1"/>
  <c r="D162"/>
  <c r="D163" s="1"/>
  <c r="A178"/>
  <c r="B178"/>
  <c r="C178"/>
  <c r="D178"/>
  <c r="E178"/>
  <c r="A179"/>
  <c r="A180" s="1"/>
  <c r="A181" s="1"/>
  <c r="B179"/>
  <c r="C179"/>
  <c r="C180" s="1"/>
  <c r="C181" s="1"/>
  <c r="D179"/>
  <c r="E179"/>
  <c r="E180" s="1"/>
  <c r="E181" s="1"/>
  <c r="B180"/>
  <c r="B181" s="1"/>
  <c r="D180"/>
  <c r="D181" s="1"/>
  <c r="A196"/>
  <c r="B196"/>
  <c r="C196"/>
  <c r="D196"/>
  <c r="E196"/>
  <c r="A197"/>
  <c r="A198" s="1"/>
  <c r="A199" s="1"/>
  <c r="B197"/>
  <c r="C197"/>
  <c r="C198" s="1"/>
  <c r="C199" s="1"/>
  <c r="D197"/>
  <c r="E197"/>
  <c r="E198" s="1"/>
  <c r="E199" s="1"/>
  <c r="B198"/>
  <c r="B199" s="1"/>
  <c r="D198"/>
  <c r="D199" s="1"/>
  <c r="A215"/>
  <c r="B215"/>
  <c r="C215"/>
  <c r="D215"/>
  <c r="E215"/>
  <c r="A216"/>
  <c r="A217" s="1"/>
  <c r="A218" s="1"/>
  <c r="B216"/>
  <c r="C216"/>
  <c r="C217" s="1"/>
  <c r="C218" s="1"/>
  <c r="D216"/>
  <c r="E216"/>
  <c r="E217" s="1"/>
  <c r="E218" s="1"/>
  <c r="B217"/>
  <c r="B218" s="1"/>
  <c r="D217"/>
  <c r="D218" s="1"/>
  <c r="A234"/>
  <c r="B234"/>
  <c r="C234"/>
  <c r="D234"/>
  <c r="E234"/>
  <c r="A235"/>
  <c r="A236" s="1"/>
  <c r="A237" s="1"/>
  <c r="B235"/>
  <c r="C235"/>
  <c r="C236" s="1"/>
  <c r="C237" s="1"/>
  <c r="D235"/>
  <c r="E235"/>
  <c r="E236" s="1"/>
  <c r="E237" s="1"/>
  <c r="B236"/>
  <c r="B237" s="1"/>
  <c r="D236"/>
  <c r="D237" s="1"/>
  <c r="L15" i="1" l="1"/>
  <c r="K26"/>
  <c r="K73"/>
  <c r="K57"/>
  <c r="K41"/>
  <c r="Y26"/>
</calcChain>
</file>

<file path=xl/sharedStrings.xml><?xml version="1.0" encoding="utf-8"?>
<sst xmlns="http://schemas.openxmlformats.org/spreadsheetml/2006/main" count="2496" uniqueCount="235">
  <si>
    <t>Inicio del experimento 22 de junio de 1998</t>
  </si>
  <si>
    <t>Experimento 2 Diferentes concentraciones de mezclas amonio /nitrito a salinidades diferentes ( 40, 50, 25, 65º/ºº)</t>
  </si>
  <si>
    <r>
      <t xml:space="preserve">Con postlarva 45 de Penaeus setiferus </t>
    </r>
    <r>
      <rPr>
        <b/>
        <sz val="10"/>
        <color indexed="10"/>
        <rFont val="Arial"/>
        <family val="2"/>
      </rPr>
      <t>PL 45</t>
    </r>
  </si>
  <si>
    <t>Peso seco de 50 postlarvas</t>
  </si>
  <si>
    <t xml:space="preserve">Se utilizaron 12 taras con un volumen total de 50L , en cada una se sembraron 50 animales . </t>
  </si>
  <si>
    <t xml:space="preserve">A una temperatura de 27ºC. pH 8.1. </t>
  </si>
  <si>
    <t xml:space="preserve"> Se aclimataron a la salinidad correspondiente subiendo o bajando según el caso 5º/ºº /dia y 5 dias de exposicion a la mezcla amono nitrito</t>
  </si>
  <si>
    <t>Mezcla alta</t>
  </si>
  <si>
    <t>Mezcla baja</t>
  </si>
  <si>
    <t>Control</t>
  </si>
  <si>
    <t>Respirometría en respirómetros de 50ml.</t>
  </si>
  <si>
    <t>corregido</t>
  </si>
  <si>
    <t>Salinidad 40º/ºº Control</t>
  </si>
  <si>
    <t>Ayuno</t>
  </si>
  <si>
    <t>VO2</t>
  </si>
  <si>
    <t>c/control</t>
  </si>
  <si>
    <t>peso seco</t>
  </si>
  <si>
    <t>corr vol</t>
  </si>
  <si>
    <t>No. Camara</t>
  </si>
  <si>
    <t>(O2 ) i</t>
  </si>
  <si>
    <t xml:space="preserve">(O2) f </t>
  </si>
  <si>
    <t>Tiempo  i</t>
  </si>
  <si>
    <t>Tiempo f</t>
  </si>
  <si>
    <t>mg O2/an/5min</t>
  </si>
  <si>
    <t>mgO2/an/min</t>
  </si>
  <si>
    <t>mgO2/an/h</t>
  </si>
  <si>
    <t>g</t>
  </si>
  <si>
    <t>mgO2/h/mg ps</t>
  </si>
  <si>
    <t>mgO2/h/g*</t>
  </si>
  <si>
    <t>mg</t>
  </si>
  <si>
    <t>mgO2/h/g ps</t>
  </si>
  <si>
    <t>raton</t>
  </si>
  <si>
    <t xml:space="preserve"> </t>
  </si>
  <si>
    <t>Alimentados1</t>
  </si>
  <si>
    <t>Ayuno 2</t>
  </si>
  <si>
    <t>t</t>
  </si>
  <si>
    <t>control</t>
  </si>
  <si>
    <t>Alimentados 1</t>
  </si>
  <si>
    <t>2Hr Alimentados</t>
  </si>
  <si>
    <t>1Hr Alimentados</t>
  </si>
  <si>
    <t>Alimentados 2Hr.</t>
  </si>
  <si>
    <t>Alimentados 3Hr.</t>
  </si>
  <si>
    <t>40°/°° Baja</t>
  </si>
  <si>
    <t>Alimentados3</t>
  </si>
  <si>
    <t>Alimentados Hr 1</t>
  </si>
  <si>
    <t>No. camara</t>
  </si>
  <si>
    <t>Alimentados Hr.3</t>
  </si>
  <si>
    <t>.Control</t>
  </si>
  <si>
    <t>Alimentados 4 hr.</t>
  </si>
  <si>
    <t>Alimentados hr.5</t>
  </si>
  <si>
    <t>Salinidad 40°/°° Concentraciones altas</t>
  </si>
  <si>
    <t>Alimentados2</t>
  </si>
  <si>
    <t>Alimentados 3hr.</t>
  </si>
  <si>
    <t>Salinidad 50°/°° Control</t>
  </si>
  <si>
    <t>Ayuno2</t>
  </si>
  <si>
    <t>Alimentados1hr.</t>
  </si>
  <si>
    <t>2murió</t>
  </si>
  <si>
    <t>Alimentados 2hr</t>
  </si>
  <si>
    <t>Alimento 3hr.</t>
  </si>
  <si>
    <t>Salinidad 50°/°° Bajas</t>
  </si>
  <si>
    <t>Ayuno 1hr.</t>
  </si>
  <si>
    <t>Alimentados 1hr.</t>
  </si>
  <si>
    <t>Alimentados2hr.</t>
  </si>
  <si>
    <t>Alimentados3hr.</t>
  </si>
  <si>
    <t xml:space="preserve">Control </t>
  </si>
  <si>
    <t>Salinidad 50°/°° Alta</t>
  </si>
  <si>
    <t>Salinidad 25°/°° Control</t>
  </si>
  <si>
    <t>ayuno 2hr.</t>
  </si>
  <si>
    <t>Alimentados 2hr.</t>
  </si>
  <si>
    <t>Salinidad 25°/°°   Mezcla B  Bajas  7/07/98</t>
  </si>
  <si>
    <t>Salinidad 25°/°°  C  Mezcla alta</t>
  </si>
  <si>
    <t>ontrol</t>
  </si>
  <si>
    <t>Salinidad 65°/°°   Control</t>
  </si>
  <si>
    <t>Alimentados 2</t>
  </si>
  <si>
    <t>Alimentados 3</t>
  </si>
  <si>
    <t>Salinidad de 65º/ºº  Mezcla baja  B</t>
  </si>
  <si>
    <t>Salinidades altas 65º/ºº Mezcla alta</t>
  </si>
  <si>
    <t>Ayuno1</t>
  </si>
  <si>
    <t>1hr</t>
  </si>
  <si>
    <t>2hr</t>
  </si>
  <si>
    <t>3hr</t>
  </si>
  <si>
    <t>mgO2/h/mgps</t>
  </si>
  <si>
    <t>Con postlarva 45 de Penaeus setiferus</t>
  </si>
  <si>
    <t>Alimentados</t>
  </si>
  <si>
    <t>Salinidad 40o/oo</t>
  </si>
  <si>
    <t>Promedios</t>
  </si>
  <si>
    <t>*177,718565390258</t>
  </si>
  <si>
    <t>Salinidad 50o/oo</t>
  </si>
  <si>
    <t>Salinidad 40°/°° Baja</t>
  </si>
  <si>
    <t xml:space="preserve">Ayuno </t>
  </si>
  <si>
    <t>1hrs</t>
  </si>
  <si>
    <t>Salinidad 25o/oo</t>
  </si>
  <si>
    <t>Salinidad 65o/oo</t>
  </si>
  <si>
    <t>baja</t>
  </si>
  <si>
    <t>alta</t>
  </si>
  <si>
    <t>Concen.</t>
  </si>
  <si>
    <t>Salinidad</t>
  </si>
  <si>
    <t>Tiempo Hrs</t>
  </si>
  <si>
    <t>ANALISIS DE SOLO AYUNOS</t>
  </si>
  <si>
    <t>C</t>
  </si>
  <si>
    <t>SALINIDAD</t>
  </si>
  <si>
    <t>MAXIMO</t>
  </si>
  <si>
    <t>MINIMO</t>
  </si>
  <si>
    <t>PROMEDIO</t>
  </si>
  <si>
    <t>Summary of all Effects; design: (vo2.sta)</t>
  </si>
  <si>
    <t>1-CONCENTRACION, 2-SALINIDAD, 3-TIEMPO DE ALIMENTACIÓN</t>
  </si>
  <si>
    <t>df</t>
  </si>
  <si>
    <t>MS</t>
  </si>
  <si>
    <t/>
  </si>
  <si>
    <t>1-CONCENTRACION, 2-SALINIDAD</t>
  </si>
  <si>
    <t>Effect</t>
  </si>
  <si>
    <t>Error</t>
  </si>
  <si>
    <t>F</t>
  </si>
  <si>
    <t>p-level</t>
  </si>
  <si>
    <t>1</t>
  </si>
  <si>
    <t>B</t>
  </si>
  <si>
    <t>2</t>
  </si>
  <si>
    <t>A</t>
  </si>
  <si>
    <t>3</t>
  </si>
  <si>
    <t>Bajas</t>
  </si>
  <si>
    <t>12</t>
  </si>
  <si>
    <t>13</t>
  </si>
  <si>
    <t>23</t>
  </si>
  <si>
    <t>123</t>
  </si>
  <si>
    <t>Means (vo2.sta)</t>
  </si>
  <si>
    <t>Standard Deviations (vo2.sta)</t>
  </si>
  <si>
    <t>1 Dependent Variable</t>
  </si>
  <si>
    <t>VAR10</t>
  </si>
  <si>
    <t>Valid N</t>
  </si>
  <si>
    <t>ES</t>
  </si>
  <si>
    <t>Altas</t>
  </si>
  <si>
    <t>VAR7</t>
  </si>
  <si>
    <t>All Groups</t>
  </si>
  <si>
    <t>Duncan test; VAR10 (vo2.sta)</t>
  </si>
  <si>
    <t>Probabilities for Post Hoc Tests</t>
  </si>
  <si>
    <t>INTERACTION: 1 x 2</t>
  </si>
  <si>
    <t>{1}</t>
  </si>
  <si>
    <t>{2}</t>
  </si>
  <si>
    <t>{3}</t>
  </si>
  <si>
    <t>{4}</t>
  </si>
  <si>
    <t>{5}</t>
  </si>
  <si>
    <t>{6}</t>
  </si>
  <si>
    <t>{7}</t>
  </si>
  <si>
    <t>{8}</t>
  </si>
  <si>
    <t>{9}</t>
  </si>
  <si>
    <t>{10}</t>
  </si>
  <si>
    <t>{11}</t>
  </si>
  <si>
    <t>{12}</t>
  </si>
  <si>
    <t>140.6552</t>
  </si>
  <si>
    <t>228.8709</t>
  </si>
  <si>
    <t>198.7659</t>
  </si>
  <si>
    <t>166.9171</t>
  </si>
  <si>
    <t>179.8380</t>
  </si>
  <si>
    <t>261.3551</t>
  </si>
  <si>
    <t>111.0672</t>
  </si>
  <si>
    <t>223.4388</t>
  </si>
  <si>
    <t>54.79916</t>
  </si>
  <si>
    <t>128.2741</t>
  </si>
  <si>
    <t>214.2361</t>
  </si>
  <si>
    <t>121.0053</t>
  </si>
  <si>
    <t>Contol</t>
  </si>
  <si>
    <t>Duncan test; VAR7 (vo2.sta)</t>
  </si>
  <si>
    <t>INTERACTION: 1 x 2 x 3</t>
  </si>
  <si>
    <t>{13}</t>
  </si>
  <si>
    <t>{14}</t>
  </si>
  <si>
    <t>{15}</t>
  </si>
  <si>
    <t>{16}</t>
  </si>
  <si>
    <t>{17}</t>
  </si>
  <si>
    <t>{18}</t>
  </si>
  <si>
    <t>{19}</t>
  </si>
  <si>
    <t>{20}</t>
  </si>
  <si>
    <t>{21}</t>
  </si>
  <si>
    <t>{22}</t>
  </si>
  <si>
    <t>{23}</t>
  </si>
  <si>
    <t>{24}</t>
  </si>
  <si>
    <t>{25}</t>
  </si>
  <si>
    <t>{26}</t>
  </si>
  <si>
    <t>{27}</t>
  </si>
  <si>
    <t>{28}</t>
  </si>
  <si>
    <t>{29}</t>
  </si>
  <si>
    <t>{30}</t>
  </si>
  <si>
    <t>{31}</t>
  </si>
  <si>
    <t>{32}</t>
  </si>
  <si>
    <t>{33}</t>
  </si>
  <si>
    <t>{34}</t>
  </si>
  <si>
    <t>{35}</t>
  </si>
  <si>
    <t>{36}</t>
  </si>
  <si>
    <t>{37}</t>
  </si>
  <si>
    <t>{38}</t>
  </si>
  <si>
    <t>{39}</t>
  </si>
  <si>
    <t>{40}</t>
  </si>
  <si>
    <t>{41}</t>
  </si>
  <si>
    <t>{42}</t>
  </si>
  <si>
    <t>{43}</t>
  </si>
  <si>
    <t>{44}</t>
  </si>
  <si>
    <t>{45}</t>
  </si>
  <si>
    <t>{46}</t>
  </si>
  <si>
    <t>{47}</t>
  </si>
  <si>
    <t>{48}</t>
  </si>
  <si>
    <t>78.18073</t>
  </si>
  <si>
    <t>117.2753</t>
  </si>
  <si>
    <t>63.80461</t>
  </si>
  <si>
    <t>177.7186</t>
  </si>
  <si>
    <t>151.9623</t>
  </si>
  <si>
    <t>243.9319</t>
  </si>
  <si>
    <t>95.47790</t>
  </si>
  <si>
    <t>368.2937</t>
  </si>
  <si>
    <t>231.9032</t>
  </si>
  <si>
    <t>55.10508</t>
  </si>
  <si>
    <t>155.5338</t>
  </si>
  <si>
    <t>145.1275</t>
  </si>
  <si>
    <t>33.91304</t>
  </si>
  <si>
    <t>109.1829</t>
  </si>
  <si>
    <t>134.0172</t>
  </si>
  <si>
    <t>98.00821</t>
  </si>
  <si>
    <t>206.4308</t>
  </si>
  <si>
    <t>121.9937</t>
  </si>
  <si>
    <t>131.9227</t>
  </si>
  <si>
    <t>129.8008</t>
  </si>
  <si>
    <t>397.3739</t>
  </si>
  <si>
    <t>109.1560</t>
  </si>
  <si>
    <t>109.7911</t>
  </si>
  <si>
    <t>77.01705</t>
  </si>
  <si>
    <t>53.77315</t>
  </si>
  <si>
    <t>12.71474</t>
  </si>
  <si>
    <t>11.21318</t>
  </si>
  <si>
    <t>106.6749</t>
  </si>
  <si>
    <t>159.4676</t>
  </si>
  <si>
    <t>222.4966</t>
  </si>
  <si>
    <t>94.50222</t>
  </si>
  <si>
    <t>211.7897</t>
  </si>
  <si>
    <t>130.2865</t>
  </si>
  <si>
    <t>112.5766</t>
  </si>
  <si>
    <t>113.3987</t>
  </si>
  <si>
    <t>104.3783</t>
  </si>
</sst>
</file>

<file path=xl/styles.xml><?xml version="1.0" encoding="utf-8"?>
<styleSheet xmlns="http://schemas.openxmlformats.org/spreadsheetml/2006/main">
  <fonts count="13">
    <font>
      <sz val="10"/>
      <name val="Arial"/>
    </font>
    <font>
      <b/>
      <sz val="10"/>
      <name val="Arial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  <font>
      <sz val="10"/>
      <color indexed="14"/>
      <name val="Arial"/>
      <family val="2"/>
    </font>
    <font>
      <b/>
      <sz val="10"/>
      <color indexed="14"/>
      <name val="Arial"/>
    </font>
    <font>
      <b/>
      <sz val="9"/>
      <color indexed="14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14"/>
      <name val="Arial"/>
      <family val="2"/>
    </font>
    <font>
      <b/>
      <sz val="10"/>
      <color indexed="18"/>
      <name val="Arial"/>
      <family val="2"/>
    </font>
    <font>
      <b/>
      <sz val="10"/>
      <color indexed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16" fontId="0" fillId="0" borderId="0" xfId="0" applyNumberFormat="1"/>
    <xf numFmtId="20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0" fillId="2" borderId="0" xfId="0" applyFill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7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O2 50%</a:t>
            </a:r>
          </a:p>
        </c:rich>
      </c:tx>
      <c:layout>
        <c:manualLayout>
          <c:xMode val="edge"/>
          <c:yMode val="edge"/>
          <c:x val="0.31081081081081091"/>
          <c:y val="4.878048780487807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5"/>
          <c:y val="0.24390243902439029"/>
          <c:w val="0.6351351351351352"/>
          <c:h val="0.51829268292682928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Resumen!$H$21:$H$26</c:f>
              <c:numCache>
                <c:formatCode>General</c:formatCode>
                <c:ptCount val="6"/>
                <c:pt idx="0">
                  <c:v>198.76592365451444</c:v>
                </c:pt>
                <c:pt idx="1">
                  <c:v>156.9706007211652</c:v>
                </c:pt>
                <c:pt idx="2">
                  <c:v>95.477895738967916</c:v>
                </c:pt>
                <c:pt idx="3">
                  <c:v>368.29372435448454</c:v>
                </c:pt>
                <c:pt idx="4">
                  <c:v>231.90320071743912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Resumen!$I$21:$I$26</c:f>
              <c:numCache>
                <c:formatCode>General</c:formatCode>
                <c:ptCount val="6"/>
                <c:pt idx="0">
                  <c:v>111.06716150323408</c:v>
                </c:pt>
                <c:pt idx="1">
                  <c:v>175.35237049603251</c:v>
                </c:pt>
                <c:pt idx="2">
                  <c:v>131.92266380236302</c:v>
                </c:pt>
                <c:pt idx="3">
                  <c:v>129.80084824374694</c:v>
                </c:pt>
                <c:pt idx="4">
                  <c:v>397.37386761633053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Resumen!$J$21:$J$26</c:f>
              <c:numCache>
                <c:formatCode>General</c:formatCode>
                <c:ptCount val="6"/>
                <c:pt idx="0">
                  <c:v>214.23611091084061</c:v>
                </c:pt>
                <c:pt idx="1">
                  <c:v>210.95011286017461</c:v>
                </c:pt>
                <c:pt idx="2">
                  <c:v>94.50221972473966</c:v>
                </c:pt>
                <c:pt idx="3">
                  <c:v>211.78972610380342</c:v>
                </c:pt>
                <c:pt idx="4">
                  <c:v>130.28654038590145</c:v>
                </c:pt>
              </c:numCache>
            </c:numRef>
          </c:val>
        </c:ser>
        <c:marker val="1"/>
        <c:axId val="143488896"/>
        <c:axId val="143495552"/>
      </c:lineChart>
      <c:catAx>
        <c:axId val="1434888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</a:t>
                </a:r>
              </a:p>
            </c:rich>
          </c:tx>
          <c:layout>
            <c:manualLayout>
              <c:xMode val="edge"/>
              <c:yMode val="edge"/>
              <c:x val="0.36486486486486502"/>
              <c:y val="0.8475609756097560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495552"/>
        <c:crosses val="autoZero"/>
        <c:lblAlgn val="ctr"/>
        <c:lblOffset val="100"/>
        <c:tickLblSkip val="1"/>
        <c:tickMarkSkip val="1"/>
      </c:catAx>
      <c:valAx>
        <c:axId val="14349555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mgo2/h/animal</a:t>
                </a:r>
              </a:p>
            </c:rich>
          </c:tx>
          <c:layout>
            <c:manualLayout>
              <c:xMode val="edge"/>
              <c:yMode val="edge"/>
              <c:x val="1.6891891891891893E-2"/>
              <c:y val="0.2439024390243902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488896"/>
        <c:crosses val="autoZero"/>
        <c:crossBetween val="midCat"/>
      </c:valAx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3310810810810823"/>
          <c:y val="0.61585365853658569"/>
          <c:w val="0.25337837837837845"/>
          <c:h val="0.35365853658536583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25%</a:t>
            </a:r>
          </a:p>
        </c:rich>
      </c:tx>
      <c:layout>
        <c:manualLayout>
          <c:xMode val="edge"/>
          <c:yMode val="edge"/>
          <c:x val="0.33935077869538788"/>
          <c:y val="4.812846791566029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4801470134586067"/>
          <c:y val="0.23529473203211701"/>
          <c:w val="0.59566892005041461"/>
          <c:h val="0.55615118480318571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Resumen!$H$29:$H$33</c:f>
              <c:numCache>
                <c:formatCode>General</c:formatCode>
                <c:ptCount val="5"/>
                <c:pt idx="0">
                  <c:v>105.97182742445295</c:v>
                </c:pt>
                <c:pt idx="1">
                  <c:v>179.1921910472665</c:v>
                </c:pt>
                <c:pt idx="2">
                  <c:v>78.180731532393111</c:v>
                </c:pt>
                <c:pt idx="3">
                  <c:v>117.27526727250222</c:v>
                </c:pt>
                <c:pt idx="4">
                  <c:v>63.804605777656427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Resumen!$I$29:$I$33</c:f>
              <c:numCache>
                <c:formatCode>General</c:formatCode>
                <c:ptCount val="5"/>
                <c:pt idx="0">
                  <c:v>179.83802519470692</c:v>
                </c:pt>
                <c:pt idx="1">
                  <c:v>135.05695647322173</c:v>
                </c:pt>
                <c:pt idx="2">
                  <c:v>33.913043478260875</c:v>
                </c:pt>
                <c:pt idx="3">
                  <c:v>109.1828742014839</c:v>
                </c:pt>
                <c:pt idx="4">
                  <c:v>134.0171736183207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Resumen!$J$29:$J$33</c:f>
              <c:numCache>
                <c:formatCode>General</c:formatCode>
                <c:ptCount val="5"/>
                <c:pt idx="0">
                  <c:v>54.799159602847162</c:v>
                </c:pt>
                <c:pt idx="1">
                  <c:v>11.043360433604319</c:v>
                </c:pt>
                <c:pt idx="2">
                  <c:v>53.773149926996297</c:v>
                </c:pt>
                <c:pt idx="3">
                  <c:v>12.714740190880137</c:v>
                </c:pt>
                <c:pt idx="4">
                  <c:v>11.213177066835504</c:v>
                </c:pt>
              </c:numCache>
            </c:numRef>
          </c:val>
        </c:ser>
        <c:marker val="1"/>
        <c:axId val="143533568"/>
        <c:axId val="143552512"/>
      </c:lineChart>
      <c:catAx>
        <c:axId val="1435335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</a:t>
                </a:r>
              </a:p>
            </c:rich>
          </c:tx>
          <c:layout>
            <c:manualLayout>
              <c:xMode val="edge"/>
              <c:yMode val="edge"/>
              <c:x val="0.36101146669722106"/>
              <c:y val="0.8663124224818853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552512"/>
        <c:crosses val="autoZero"/>
        <c:lblAlgn val="ctr"/>
        <c:lblOffset val="100"/>
        <c:tickLblSkip val="1"/>
        <c:tickMarkSkip val="1"/>
      </c:catAx>
      <c:valAx>
        <c:axId val="14355251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mgo2/h/anim</a:t>
                </a:r>
              </a:p>
            </c:rich>
          </c:tx>
          <c:layout>
            <c:manualLayout>
              <c:xMode val="edge"/>
              <c:yMode val="edge"/>
              <c:x val="1.8050573334861056E-2"/>
              <c:y val="0.3155088452248843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533568"/>
        <c:crosses val="autoZero"/>
        <c:crossBetween val="midCat"/>
      </c:valAx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1480270406049762"/>
          <c:y val="0.35294209804817545"/>
          <c:w val="0.2707586000229158"/>
          <c:h val="0.3101612376786996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65%</a:t>
            </a:r>
          </a:p>
        </c:rich>
      </c:tx>
      <c:layout>
        <c:manualLayout>
          <c:xMode val="edge"/>
          <c:yMode val="edge"/>
          <c:x val="0.34163701067615654"/>
          <c:y val="4.395604395604397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879003558718866"/>
          <c:y val="0.23076923076923084"/>
          <c:w val="0.62277580071174388"/>
          <c:h val="0.56593406593406581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Resumen!$H$37:$H$41</c:f>
              <c:numCache>
                <c:formatCode>General</c:formatCode>
                <c:ptCount val="5"/>
                <c:pt idx="0">
                  <c:v>166.9170602528369</c:v>
                </c:pt>
                <c:pt idx="1">
                  <c:v>25.11303364924769</c:v>
                </c:pt>
                <c:pt idx="2">
                  <c:v>55.105079693225306</c:v>
                </c:pt>
                <c:pt idx="3">
                  <c:v>155.53382675475106</c:v>
                </c:pt>
                <c:pt idx="4">
                  <c:v>145.12747683776277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Resumen!$I$37:$I$41</c:f>
              <c:numCache>
                <c:formatCode>General</c:formatCode>
                <c:ptCount val="5"/>
                <c:pt idx="0">
                  <c:v>223.43882126691364</c:v>
                </c:pt>
                <c:pt idx="1">
                  <c:v>139.08924490781638</c:v>
                </c:pt>
                <c:pt idx="2">
                  <c:v>109.1559864875324</c:v>
                </c:pt>
                <c:pt idx="3">
                  <c:v>109.79105501093051</c:v>
                </c:pt>
                <c:pt idx="4">
                  <c:v>77.01705042747902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Resumen!$J$37:$J$41</c:f>
              <c:numCache>
                <c:formatCode>General</c:formatCode>
                <c:ptCount val="5"/>
                <c:pt idx="0">
                  <c:v>121.00529086487717</c:v>
                </c:pt>
                <c:pt idx="1">
                  <c:v>68.850202198252219</c:v>
                </c:pt>
                <c:pt idx="2">
                  <c:v>112.57664850055298</c:v>
                </c:pt>
                <c:pt idx="3">
                  <c:v>113.39874418530829</c:v>
                </c:pt>
                <c:pt idx="4">
                  <c:v>104.3783091326131</c:v>
                </c:pt>
              </c:numCache>
            </c:numRef>
          </c:val>
        </c:ser>
        <c:marker val="1"/>
        <c:axId val="143579008"/>
        <c:axId val="143261696"/>
      </c:lineChart>
      <c:catAx>
        <c:axId val="1435790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</a:t>
                </a:r>
              </a:p>
            </c:rich>
          </c:tx>
          <c:layout>
            <c:manualLayout>
              <c:xMode val="edge"/>
              <c:yMode val="edge"/>
              <c:x val="0.36654804270462632"/>
              <c:y val="0.8626373626373626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261696"/>
        <c:crosses val="autoZero"/>
        <c:lblAlgn val="ctr"/>
        <c:lblOffset val="100"/>
        <c:tickLblSkip val="1"/>
        <c:tickMarkSkip val="1"/>
      </c:catAx>
      <c:valAx>
        <c:axId val="14326169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mg/h/anim</a:t>
                </a:r>
              </a:p>
            </c:rich>
          </c:tx>
          <c:layout>
            <c:manualLayout>
              <c:xMode val="edge"/>
              <c:yMode val="edge"/>
              <c:x val="1.7793594306049824E-2"/>
              <c:y val="0.3406593406593406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579008"/>
        <c:crosses val="autoZero"/>
        <c:crossBetween val="midCat"/>
      </c:valAx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1886120996441283"/>
          <c:y val="0.35164835164835168"/>
          <c:w val="0.2669039145907473"/>
          <c:h val="0.3186813186813186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40</a:t>
            </a:r>
          </a:p>
        </c:rich>
      </c:tx>
      <c:layout>
        <c:manualLayout>
          <c:xMode val="edge"/>
          <c:yMode val="edge"/>
          <c:x val="0.37133609549333185"/>
          <c:y val="4.494394351283662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4006536935274796"/>
          <c:y val="0.25842767519881066"/>
          <c:w val="0.61563615831789242"/>
          <c:h val="0.51123735745851662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Resumen!$H$12:$H$16</c:f>
              <c:numCache>
                <c:formatCode>General</c:formatCode>
                <c:ptCount val="5"/>
                <c:pt idx="0">
                  <c:v>228.87088846031332</c:v>
                </c:pt>
                <c:pt idx="1">
                  <c:v>0</c:v>
                </c:pt>
                <c:pt idx="2">
                  <c:v>151.96232894134454</c:v>
                </c:pt>
                <c:pt idx="3">
                  <c:v>243.93190507384847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Resumen!$I$12:$I$16</c:f>
              <c:numCache>
                <c:formatCode>General</c:formatCode>
                <c:ptCount val="5"/>
                <c:pt idx="0">
                  <c:v>261.35506464814517</c:v>
                </c:pt>
                <c:pt idx="1">
                  <c:v>125.44495488027211</c:v>
                </c:pt>
                <c:pt idx="2">
                  <c:v>98.008212191728859</c:v>
                </c:pt>
                <c:pt idx="3">
                  <c:v>206.43081591644986</c:v>
                </c:pt>
                <c:pt idx="4">
                  <c:v>121.99367389980571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Resumen!$J$12:$J$16</c:f>
              <c:numCache>
                <c:formatCode>General</c:formatCode>
                <c:ptCount val="5"/>
                <c:pt idx="0">
                  <c:v>128.27413023319087</c:v>
                </c:pt>
                <c:pt idx="1">
                  <c:v>173.17222165899597</c:v>
                </c:pt>
                <c:pt idx="2">
                  <c:v>106.67491773554869</c:v>
                </c:pt>
                <c:pt idx="3">
                  <c:v>159.46759697830234</c:v>
                </c:pt>
                <c:pt idx="4">
                  <c:v>222.49662371911552</c:v>
                </c:pt>
              </c:numCache>
            </c:numRef>
          </c:val>
        </c:ser>
        <c:marker val="1"/>
        <c:axId val="143311616"/>
        <c:axId val="143313920"/>
      </c:lineChart>
      <c:catAx>
        <c:axId val="1433116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</a:t>
                </a:r>
              </a:p>
            </c:rich>
          </c:tx>
          <c:layout>
            <c:manualLayout>
              <c:xMode val="edge"/>
              <c:yMode val="edge"/>
              <c:x val="0.37133609549333185"/>
              <c:y val="0.8595529196830005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313920"/>
        <c:crosses val="autoZero"/>
        <c:lblAlgn val="ctr"/>
        <c:lblOffset val="100"/>
        <c:tickLblSkip val="1"/>
        <c:tickMarkSkip val="1"/>
      </c:catAx>
      <c:valAx>
        <c:axId val="14331392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mg/h/ani/ps</a:t>
                </a:r>
              </a:p>
            </c:rich>
          </c:tx>
          <c:layout>
            <c:manualLayout>
              <c:xMode val="edge"/>
              <c:yMode val="edge"/>
              <c:x val="1.6286670854970698E-2"/>
              <c:y val="0.3202255975289609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311616"/>
        <c:crosses val="autoZero"/>
        <c:crossBetween val="midCat"/>
      </c:valAx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plotArea>
    <c:legend>
      <c:legendPos val="r"/>
      <c:legendEntry>
        <c:idx val="0"/>
        <c:txPr>
          <a:bodyPr/>
          <a:lstStyle/>
          <a:p>
            <a:pPr>
              <a:defRPr sz="73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74267219098666359"/>
          <c:y val="0.30337161871164731"/>
          <c:w val="0.24430006282456043"/>
          <c:h val="0.32584359046806555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de oxígeno sal. 40 o/oo</a:t>
            </a:r>
          </a:p>
        </c:rich>
      </c:tx>
      <c:layout>
        <c:manualLayout>
          <c:xMode val="edge"/>
          <c:yMode val="edge"/>
          <c:x val="0.13103448275862073"/>
          <c:y val="4.444468557229585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896551724137931"/>
          <c:y val="0.25555694204070117"/>
          <c:w val="0.55862068965517264"/>
          <c:h val="0.48333595559871745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Resultados!$B$8:$B$12</c:f>
              <c:numCache>
                <c:formatCode>General</c:formatCode>
                <c:ptCount val="5"/>
                <c:pt idx="1">
                  <c:v>228.87088846031332</c:v>
                </c:pt>
                <c:pt idx="2">
                  <c:v>0</c:v>
                </c:pt>
                <c:pt idx="3">
                  <c:v>151.96232894134454</c:v>
                </c:pt>
                <c:pt idx="4">
                  <c:v>243.93190507384847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Resultados!$C$8:$C$12</c:f>
              <c:numCache>
                <c:formatCode>General</c:formatCode>
                <c:ptCount val="5"/>
                <c:pt idx="0">
                  <c:v>261.35506464814517</c:v>
                </c:pt>
                <c:pt idx="1">
                  <c:v>125.44495488027211</c:v>
                </c:pt>
                <c:pt idx="2">
                  <c:v>98.008212191728859</c:v>
                </c:pt>
                <c:pt idx="3">
                  <c:v>206.43081591644986</c:v>
                </c:pt>
                <c:pt idx="4">
                  <c:v>121.99367389980571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Resultados!$D$8:$D$12</c:f>
              <c:numCache>
                <c:formatCode>General</c:formatCode>
                <c:ptCount val="5"/>
                <c:pt idx="0">
                  <c:v>128.27413023319087</c:v>
                </c:pt>
                <c:pt idx="1">
                  <c:v>173.17222165899597</c:v>
                </c:pt>
                <c:pt idx="2">
                  <c:v>106.67491773554869</c:v>
                </c:pt>
                <c:pt idx="3">
                  <c:v>159.46759697830234</c:v>
                </c:pt>
                <c:pt idx="4">
                  <c:v>222.49662371911552</c:v>
                </c:pt>
              </c:numCache>
            </c:numRef>
          </c:val>
        </c:ser>
        <c:marker val="1"/>
        <c:axId val="143676544"/>
        <c:axId val="143678848"/>
      </c:lineChart>
      <c:catAx>
        <c:axId val="1436765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310344827586208"/>
              <c:y val="0.8611157829632322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678848"/>
        <c:crosses val="autoZero"/>
        <c:lblAlgn val="ctr"/>
        <c:lblOffset val="100"/>
        <c:tickLblSkip val="1"/>
        <c:tickMarkSkip val="1"/>
      </c:catAx>
      <c:valAx>
        <c:axId val="14367884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mgO2/h/mg</a:t>
                </a:r>
              </a:p>
            </c:rich>
          </c:tx>
          <c:layout>
            <c:manualLayout>
              <c:xMode val="edge"/>
              <c:yMode val="edge"/>
              <c:x val="1.7241379310344827E-2"/>
              <c:y val="0.3111127990060710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676544"/>
        <c:crosses val="autoZero"/>
        <c:crossBetween val="midCat"/>
      </c:valAx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2758620689655162"/>
          <c:y val="0.35555748457836683"/>
          <c:w val="0.25862068965517249"/>
          <c:h val="0.32222397039914508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de oxígeno sal. 50o/oo</a:t>
            </a:r>
          </a:p>
        </c:rich>
      </c:tx>
      <c:layout>
        <c:manualLayout>
          <c:xMode val="edge"/>
          <c:yMode val="edge"/>
          <c:x val="0.13541712584474641"/>
          <c:y val="4.545454545454546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701394658049378"/>
          <c:y val="0.26136363636363635"/>
          <c:w val="0.55555743936306212"/>
          <c:h val="0.47159090909090917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Resultados!$B$17:$B$21</c:f>
              <c:numCache>
                <c:formatCode>General</c:formatCode>
                <c:ptCount val="5"/>
                <c:pt idx="0">
                  <c:v>198.76592365451444</c:v>
                </c:pt>
                <c:pt idx="1">
                  <c:v>156.9706007211652</c:v>
                </c:pt>
                <c:pt idx="2">
                  <c:v>95.477895738967916</c:v>
                </c:pt>
                <c:pt idx="3">
                  <c:v>368.29372435448454</c:v>
                </c:pt>
                <c:pt idx="4">
                  <c:v>231.90320071743912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Resultados!$C$17:$C$21</c:f>
              <c:numCache>
                <c:formatCode>General</c:formatCode>
                <c:ptCount val="5"/>
                <c:pt idx="0">
                  <c:v>111.06716150323408</c:v>
                </c:pt>
                <c:pt idx="1">
                  <c:v>175.35237049603251</c:v>
                </c:pt>
                <c:pt idx="2">
                  <c:v>131.92266380236302</c:v>
                </c:pt>
                <c:pt idx="3">
                  <c:v>129.80084824374694</c:v>
                </c:pt>
                <c:pt idx="4">
                  <c:v>397.37386761633053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Resultados!$D$17:$D$21</c:f>
              <c:numCache>
                <c:formatCode>General</c:formatCode>
                <c:ptCount val="5"/>
                <c:pt idx="0">
                  <c:v>214.23611091084061</c:v>
                </c:pt>
                <c:pt idx="1">
                  <c:v>210.95011286017461</c:v>
                </c:pt>
                <c:pt idx="2">
                  <c:v>94.50221972473966</c:v>
                </c:pt>
                <c:pt idx="3">
                  <c:v>211.78972610380342</c:v>
                </c:pt>
                <c:pt idx="4">
                  <c:v>130.28654038590145</c:v>
                </c:pt>
              </c:numCache>
            </c:numRef>
          </c:val>
        </c:ser>
        <c:marker val="1"/>
        <c:axId val="143717120"/>
        <c:axId val="143719424"/>
      </c:lineChart>
      <c:catAx>
        <c:axId val="1437171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2986222962181821"/>
              <c:y val="0.8579545454545455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719424"/>
        <c:crosses val="autoZero"/>
        <c:lblAlgn val="ctr"/>
        <c:lblOffset val="100"/>
        <c:tickLblSkip val="1"/>
        <c:tickMarkSkip val="1"/>
      </c:catAx>
      <c:valAx>
        <c:axId val="14371942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mgO2/h/mg</a:t>
                </a:r>
              </a:p>
            </c:rich>
          </c:tx>
          <c:layout>
            <c:manualLayout>
              <c:xMode val="edge"/>
              <c:yMode val="edge"/>
              <c:x val="1.7361169980095691E-2"/>
              <c:y val="0.3068181818181818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717120"/>
        <c:crosses val="autoZero"/>
        <c:crossBetween val="midCat"/>
      </c:valAx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2569690516799978"/>
          <c:y val="0.3522727272727274"/>
          <c:w val="0.26041754970143527"/>
          <c:h val="0.3295454545454545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de oxígeno sal. 25o/oo</a:t>
            </a:r>
          </a:p>
        </c:rich>
      </c:tx>
      <c:layout>
        <c:manualLayout>
          <c:xMode val="edge"/>
          <c:yMode val="edge"/>
          <c:x val="0.13286735970853319"/>
          <c:y val="4.733741487557462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7132896383468746"/>
          <c:y val="0.27810731239400083"/>
          <c:w val="0.55244849563021681"/>
          <c:h val="0.44378826445851183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Resultados!$B$27:$B$31</c:f>
              <c:numCache>
                <c:formatCode>General</c:formatCode>
                <c:ptCount val="5"/>
                <c:pt idx="0">
                  <c:v>105.97182742445295</c:v>
                </c:pt>
                <c:pt idx="1">
                  <c:v>179.1921910472665</c:v>
                </c:pt>
                <c:pt idx="2">
                  <c:v>78.180731532393111</c:v>
                </c:pt>
                <c:pt idx="3">
                  <c:v>117.27526727250222</c:v>
                </c:pt>
                <c:pt idx="4">
                  <c:v>63.804605777656427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Resultados!$C$27:$C$31</c:f>
              <c:numCache>
                <c:formatCode>General</c:formatCode>
                <c:ptCount val="5"/>
                <c:pt idx="0">
                  <c:v>179.83802519470692</c:v>
                </c:pt>
                <c:pt idx="1">
                  <c:v>135.05695647322173</c:v>
                </c:pt>
                <c:pt idx="2">
                  <c:v>33.913043478260875</c:v>
                </c:pt>
                <c:pt idx="3">
                  <c:v>109.1828742014839</c:v>
                </c:pt>
                <c:pt idx="4">
                  <c:v>134.0171736183207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Resultados!$D$27:$D$31</c:f>
              <c:numCache>
                <c:formatCode>General</c:formatCode>
                <c:ptCount val="5"/>
                <c:pt idx="0">
                  <c:v>54.799159602847162</c:v>
                </c:pt>
                <c:pt idx="1">
                  <c:v>11.043360433604319</c:v>
                </c:pt>
                <c:pt idx="2">
                  <c:v>53.773149926996297</c:v>
                </c:pt>
                <c:pt idx="3">
                  <c:v>12.714740190880137</c:v>
                </c:pt>
                <c:pt idx="4">
                  <c:v>11.213177066835504</c:v>
                </c:pt>
              </c:numCache>
            </c:numRef>
          </c:val>
        </c:ser>
        <c:marker val="1"/>
        <c:axId val="143769984"/>
        <c:axId val="143772288"/>
      </c:lineChart>
      <c:catAx>
        <c:axId val="1437699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2867188980531892"/>
              <c:y val="0.8520734677603427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772288"/>
        <c:crosses val="autoZero"/>
        <c:lblAlgn val="ctr"/>
        <c:lblOffset val="100"/>
        <c:tickLblSkip val="1"/>
        <c:tickMarkSkip val="1"/>
      </c:catAx>
      <c:valAx>
        <c:axId val="14377228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mgO2/h/mg</a:t>
                </a:r>
              </a:p>
            </c:rich>
          </c:tx>
          <c:layout>
            <c:manualLayout>
              <c:xMode val="edge"/>
              <c:yMode val="edge"/>
              <c:x val="1.7482547330070156E-2"/>
              <c:y val="0.3017760198317881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769984"/>
        <c:crosses val="autoZero"/>
        <c:crossBetween val="midCat"/>
      </c:valAx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2377745946490446"/>
          <c:y val="0.59171768594468233"/>
          <c:w val="0.26223820995105235"/>
          <c:h val="0.34319625784791585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de oxígeno sal 65o/oo</a:t>
            </a:r>
          </a:p>
        </c:rich>
      </c:tx>
      <c:layout>
        <c:manualLayout>
          <c:xMode val="edge"/>
          <c:yMode val="edge"/>
          <c:x val="0.1428571428571429"/>
          <c:y val="4.848513544706111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428571428571429"/>
          <c:y val="0.24242567723530561"/>
          <c:w val="0.62020905923344971"/>
          <c:h val="0.5212152060559071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Resultados!$B$38:$B$42</c:f>
              <c:numCache>
                <c:formatCode>General</c:formatCode>
                <c:ptCount val="5"/>
                <c:pt idx="0">
                  <c:v>166.9170602528369</c:v>
                </c:pt>
                <c:pt idx="1">
                  <c:v>25.11303364924769</c:v>
                </c:pt>
                <c:pt idx="2">
                  <c:v>55.105079693225306</c:v>
                </c:pt>
                <c:pt idx="3">
                  <c:v>155.53382675475106</c:v>
                </c:pt>
                <c:pt idx="4">
                  <c:v>145.12747683776277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Resultados!$C$38:$C$42</c:f>
              <c:numCache>
                <c:formatCode>General</c:formatCode>
                <c:ptCount val="5"/>
                <c:pt idx="0">
                  <c:v>223.43882126691364</c:v>
                </c:pt>
                <c:pt idx="1">
                  <c:v>139.08924490781638</c:v>
                </c:pt>
                <c:pt idx="2">
                  <c:v>109.1559864875324</c:v>
                </c:pt>
                <c:pt idx="3">
                  <c:v>109.79105501093051</c:v>
                </c:pt>
                <c:pt idx="4">
                  <c:v>77.01705042747902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Resultados!$D$38:$D$42</c:f>
              <c:numCache>
                <c:formatCode>General</c:formatCode>
                <c:ptCount val="5"/>
                <c:pt idx="0">
                  <c:v>121.00529086487717</c:v>
                </c:pt>
                <c:pt idx="1">
                  <c:v>68.850202198252219</c:v>
                </c:pt>
                <c:pt idx="2">
                  <c:v>112.57664850055298</c:v>
                </c:pt>
                <c:pt idx="3">
                  <c:v>113.39874418530829</c:v>
                </c:pt>
                <c:pt idx="4">
                  <c:v>104.3783091326131</c:v>
                </c:pt>
              </c:numCache>
            </c:numRef>
          </c:val>
        </c:ser>
        <c:marker val="1"/>
        <c:axId val="143822848"/>
        <c:axId val="143825152"/>
      </c:lineChart>
      <c:catAx>
        <c:axId val="1438228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3449477351916396"/>
              <c:y val="0.8484898703235698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825152"/>
        <c:crosses val="autoZero"/>
        <c:lblAlgn val="ctr"/>
        <c:lblOffset val="100"/>
        <c:tickLblSkip val="1"/>
        <c:tickMarkSkip val="1"/>
      </c:catAx>
      <c:valAx>
        <c:axId val="14382515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mgO2/h/mg</a:t>
                </a:r>
              </a:p>
            </c:rich>
          </c:tx>
          <c:layout>
            <c:manualLayout>
              <c:xMode val="edge"/>
              <c:yMode val="edge"/>
              <c:x val="1.7421602787456445E-2"/>
              <c:y val="0.3030320965441319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822848"/>
        <c:crosses val="autoZero"/>
        <c:crossBetween val="midCat"/>
      </c:valAx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2473867595818842"/>
          <c:y val="0.63030676081179449"/>
          <c:w val="0.26132404181184682"/>
          <c:h val="0.35151723199119311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Control</a:t>
            </a:r>
          </a:p>
        </c:rich>
      </c:tx>
      <c:layout>
        <c:manualLayout>
          <c:xMode val="edge"/>
          <c:yMode val="edge"/>
          <c:x val="0.44769920209858993"/>
          <c:y val="3.984063745019920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7866198542713936E-2"/>
          <c:y val="0.21115537848605578"/>
          <c:w val="0.75732294934434374"/>
          <c:h val="0.58964143426294824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'Datos sta'!$CA$19:$CA$22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sta'!$CB$19:$CB$22</c:f>
              <c:numCache>
                <c:formatCode>General</c:formatCode>
                <c:ptCount val="4"/>
                <c:pt idx="0">
                  <c:v>11.07132925794571</c:v>
                </c:pt>
                <c:pt idx="1">
                  <c:v>10.149681539212402</c:v>
                </c:pt>
                <c:pt idx="2">
                  <c:v>12.774954451349004</c:v>
                </c:pt>
                <c:pt idx="3">
                  <c:v>10.468229170998658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'Datos sta'!$CA$19:$CA$22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sta'!$CC$19:$CC$22</c:f>
              <c:numCache>
                <c:formatCode>General</c:formatCode>
                <c:ptCount val="4"/>
                <c:pt idx="0">
                  <c:v>8.8052637596324139</c:v>
                </c:pt>
                <c:pt idx="1">
                  <c:v>3.9158335975063476</c:v>
                </c:pt>
                <c:pt idx="2">
                  <c:v>10.112135087225216</c:v>
                </c:pt>
                <c:pt idx="3">
                  <c:v>6.2234761512669667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'Datos sta'!$CA$19:$CA$22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sta'!$CD$19:$CD$22</c:f>
              <c:numCache>
                <c:formatCode>General</c:formatCode>
                <c:ptCount val="4"/>
                <c:pt idx="0">
                  <c:v>9.9382965087890618</c:v>
                </c:pt>
                <c:pt idx="1">
                  <c:v>7.0327575683593748</c:v>
                </c:pt>
                <c:pt idx="2">
                  <c:v>11.44354476928711</c:v>
                </c:pt>
                <c:pt idx="3">
                  <c:v>8.3458526611328132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3852288"/>
        <c:axId val="143854208"/>
      </c:stockChart>
      <c:catAx>
        <c:axId val="1438522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7238531763340676"/>
              <c:y val="0.9003984063745021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854208"/>
        <c:crosses val="autoZero"/>
        <c:lblAlgn val="ctr"/>
        <c:lblOffset val="100"/>
        <c:tickLblSkip val="1"/>
        <c:tickMarkSkip val="1"/>
      </c:catAx>
      <c:valAx>
        <c:axId val="14385420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oxígeno, mg O2/h/g ps</a:t>
                </a:r>
              </a:p>
            </c:rich>
          </c:tx>
          <c:layout>
            <c:manualLayout>
              <c:xMode val="edge"/>
              <c:yMode val="edge"/>
              <c:x val="1.0460261731275467E-2"/>
              <c:y val="0.2151394422310757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852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 Bajo</a:t>
            </a:r>
          </a:p>
        </c:rich>
      </c:tx>
      <c:layout>
        <c:manualLayout>
          <c:xMode val="edge"/>
          <c:yMode val="edge"/>
          <c:x val="0.36798374153754954"/>
          <c:y val="3.921583645770702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7318175958062599E-2"/>
          <c:y val="0.20000076593430582"/>
          <c:w val="0.76091553334883133"/>
          <c:h val="0.60392388144868825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'Datos sta'!$CA$23:$CA$26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sta'!$CB$23:$CB$26</c:f>
              <c:numCache>
                <c:formatCode>General</c:formatCode>
                <c:ptCount val="4"/>
                <c:pt idx="0">
                  <c:v>7.1889806466660433</c:v>
                </c:pt>
                <c:pt idx="1">
                  <c:v>12.318972779564211</c:v>
                </c:pt>
                <c:pt idx="2">
                  <c:v>13.951701971335973</c:v>
                </c:pt>
                <c:pt idx="3">
                  <c:v>12.951105626424154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'Datos sta'!$CA$23:$CA$26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sta'!$CC$23:$CC$26</c:f>
              <c:numCache>
                <c:formatCode>General</c:formatCode>
                <c:ptCount val="4"/>
                <c:pt idx="0">
                  <c:v>3.9177355093398165</c:v>
                </c:pt>
                <c:pt idx="1">
                  <c:v>5.6648300158459461</c:v>
                </c:pt>
                <c:pt idx="2">
                  <c:v>12.183805230812462</c:v>
                </c:pt>
                <c:pt idx="3">
                  <c:v>9.3927771250406913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'Datos sta'!$CA$23:$CA$26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sta'!$CD$23:$CD$26</c:f>
              <c:numCache>
                <c:formatCode>General</c:formatCode>
                <c:ptCount val="4"/>
                <c:pt idx="0">
                  <c:v>5.5533580780029297</c:v>
                </c:pt>
                <c:pt idx="1">
                  <c:v>8.9919013977050781</c:v>
                </c:pt>
                <c:pt idx="2">
                  <c:v>13.067753601074219</c:v>
                </c:pt>
                <c:pt idx="3">
                  <c:v>11.171941375732422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3896960"/>
        <c:axId val="143898880"/>
      </c:stockChart>
      <c:catAx>
        <c:axId val="1438969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8253677086389337"/>
              <c:y val="0.9019642385272614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898880"/>
        <c:crosses val="autoZero"/>
        <c:lblAlgn val="ctr"/>
        <c:lblOffset val="100"/>
        <c:tickLblSkip val="1"/>
        <c:tickMarkSkip val="1"/>
      </c:catAx>
      <c:valAx>
        <c:axId val="14389888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Oxígeno, mgO2/h/g ps</a:t>
                </a:r>
              </a:p>
            </c:rich>
          </c:tx>
          <c:layout>
            <c:manualLayout>
              <c:xMode val="edge"/>
              <c:yMode val="edge"/>
              <c:x val="1.0395020947388403E-2"/>
              <c:y val="0.254902936975095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3896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Amonio-Nitrito, Altos</a:t>
            </a:r>
          </a:p>
        </c:rich>
      </c:tx>
      <c:layout>
        <c:manualLayout>
          <c:xMode val="edge"/>
          <c:yMode val="edge"/>
          <c:x val="0.36174672896911642"/>
          <c:y val="3.649641540334064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226622623179477"/>
          <c:y val="0.19708064317803942"/>
          <c:w val="0.74636250402248738"/>
          <c:h val="0.62043906185679076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'Datos sta'!$CA$27:$CA$30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sta'!$CB$27:$CB$30</c:f>
              <c:numCache>
                <c:formatCode>General</c:formatCode>
                <c:ptCount val="4"/>
                <c:pt idx="0">
                  <c:v>11.079337876642841</c:v>
                </c:pt>
                <c:pt idx="1">
                  <c:v>3.7294472376505534</c:v>
                </c:pt>
                <c:pt idx="2">
                  <c:v>8.7479149356756345</c:v>
                </c:pt>
                <c:pt idx="3">
                  <c:v>6.8567274093627928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'Datos sta'!$CA$27:$CA$30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sta'!$CC$27:$CC$30</c:f>
              <c:numCache>
                <c:formatCode>General</c:formatCode>
                <c:ptCount val="4"/>
                <c:pt idx="0">
                  <c:v>10.344273573552471</c:v>
                </c:pt>
                <c:pt idx="1">
                  <c:v>1.750468762715657</c:v>
                </c:pt>
                <c:pt idx="2">
                  <c:v>4.0794974788751466</c:v>
                </c:pt>
                <c:pt idx="3">
                  <c:v>5.2438013076782228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'Datos sta'!$CA$27:$CA$30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sta'!$CD$27:$CD$30</c:f>
              <c:numCache>
                <c:formatCode>General</c:formatCode>
                <c:ptCount val="4"/>
                <c:pt idx="0">
                  <c:v>10.711805725097657</c:v>
                </c:pt>
                <c:pt idx="1">
                  <c:v>2.7399580001831052</c:v>
                </c:pt>
                <c:pt idx="2">
                  <c:v>6.413706207275391</c:v>
                </c:pt>
                <c:pt idx="3">
                  <c:v>6.0502643585205078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4220160"/>
        <c:axId val="144222080"/>
      </c:stockChart>
      <c:catAx>
        <c:axId val="1442201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9916880437971486"/>
              <c:y val="0.9087607435431819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4222080"/>
        <c:crosses val="autoZero"/>
        <c:lblAlgn val="ctr"/>
        <c:lblOffset val="100"/>
        <c:tickLblSkip val="1"/>
        <c:tickMarkSkip val="1"/>
      </c:catAx>
      <c:valAx>
        <c:axId val="144222080"/>
        <c:scaling>
          <c:orientation val="minMax"/>
          <c:max val="14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Oxígeno, mgO2/h/gps</a:t>
                </a:r>
              </a:p>
            </c:rich>
          </c:tx>
          <c:layout>
            <c:manualLayout>
              <c:xMode val="edge"/>
              <c:yMode val="edge"/>
              <c:x val="1.0395020947388403E-2"/>
              <c:y val="0.2773727570653888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4220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Control</a:t>
            </a:r>
          </a:p>
        </c:rich>
      </c:tx>
      <c:layout>
        <c:manualLayout>
          <c:xMode val="edge"/>
          <c:yMode val="edge"/>
          <c:x val="0.39669421487603307"/>
          <c:y val="4.395604395604397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30578512396694224"/>
          <c:y val="0.2747252747252748"/>
          <c:w val="0.5371900826446282"/>
          <c:h val="0.45054945054945056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'Datos sta'!$CA$19:$CA$22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sta'!$CB$19:$CB$22</c:f>
              <c:numCache>
                <c:formatCode>General</c:formatCode>
                <c:ptCount val="4"/>
                <c:pt idx="0">
                  <c:v>11.07132925794571</c:v>
                </c:pt>
                <c:pt idx="1">
                  <c:v>10.149681539212402</c:v>
                </c:pt>
                <c:pt idx="2">
                  <c:v>12.774954451349004</c:v>
                </c:pt>
                <c:pt idx="3">
                  <c:v>10.468229170998658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'Datos sta'!$CA$19:$CA$22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sta'!$CC$19:$CC$22</c:f>
              <c:numCache>
                <c:formatCode>General</c:formatCode>
                <c:ptCount val="4"/>
                <c:pt idx="0">
                  <c:v>8.8052637596324139</c:v>
                </c:pt>
                <c:pt idx="1">
                  <c:v>3.9158335975063476</c:v>
                </c:pt>
                <c:pt idx="2">
                  <c:v>10.112135087225216</c:v>
                </c:pt>
                <c:pt idx="3">
                  <c:v>6.2234761512669667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'Datos sta'!$CA$19:$CA$22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sta'!$CD$19:$CD$22</c:f>
              <c:numCache>
                <c:formatCode>General</c:formatCode>
                <c:ptCount val="4"/>
                <c:pt idx="0">
                  <c:v>9.9382965087890618</c:v>
                </c:pt>
                <c:pt idx="1">
                  <c:v>7.0327575683593748</c:v>
                </c:pt>
                <c:pt idx="2">
                  <c:v>11.44354476928711</c:v>
                </c:pt>
                <c:pt idx="3">
                  <c:v>8.3458526611328132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4703488"/>
        <c:axId val="144705408"/>
      </c:stockChart>
      <c:catAx>
        <c:axId val="1447034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8842975206611574"/>
              <c:y val="0.8626373626373626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4705408"/>
        <c:crosses val="autoZero"/>
        <c:lblAlgn val="ctr"/>
        <c:lblOffset val="100"/>
        <c:tickLblSkip val="1"/>
        <c:tickMarkSkip val="1"/>
      </c:catAx>
      <c:valAx>
        <c:axId val="14470540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oxígeno, mg O2/h/g ps</a:t>
                </a:r>
              </a:p>
            </c:rich>
          </c:tx>
          <c:layout>
            <c:manualLayout>
              <c:xMode val="edge"/>
              <c:yMode val="edge"/>
              <c:x val="2.0661157024793396E-2"/>
              <c:y val="0.296703296703296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4703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 Bajo</a:t>
            </a:r>
          </a:p>
        </c:rich>
      </c:tx>
      <c:layout>
        <c:manualLayout>
          <c:xMode val="edge"/>
          <c:yMode val="edge"/>
          <c:x val="0.23651500201593709"/>
          <c:y val="4.838735082404457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8630763401929227"/>
          <c:y val="0.26344224337535382"/>
          <c:w val="0.56016711003774555"/>
          <c:h val="0.46774439129909751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'Datos sta'!$CA$23:$CA$26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sta'!$CB$23:$CB$26</c:f>
              <c:numCache>
                <c:formatCode>General</c:formatCode>
                <c:ptCount val="4"/>
                <c:pt idx="0">
                  <c:v>7.1889806466660433</c:v>
                </c:pt>
                <c:pt idx="1">
                  <c:v>12.318972779564211</c:v>
                </c:pt>
                <c:pt idx="2">
                  <c:v>13.951701971335973</c:v>
                </c:pt>
                <c:pt idx="3">
                  <c:v>12.951105626424154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'Datos sta'!$CA$23:$CA$26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sta'!$CC$23:$CC$26</c:f>
              <c:numCache>
                <c:formatCode>General</c:formatCode>
                <c:ptCount val="4"/>
                <c:pt idx="0">
                  <c:v>3.9177355093398165</c:v>
                </c:pt>
                <c:pt idx="1">
                  <c:v>5.6648300158459461</c:v>
                </c:pt>
                <c:pt idx="2">
                  <c:v>12.183805230812462</c:v>
                </c:pt>
                <c:pt idx="3">
                  <c:v>9.3927771250406913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'Datos sta'!$CA$23:$CA$26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sta'!$CD$23:$CD$26</c:f>
              <c:numCache>
                <c:formatCode>General</c:formatCode>
                <c:ptCount val="4"/>
                <c:pt idx="0">
                  <c:v>5.5533580780029297</c:v>
                </c:pt>
                <c:pt idx="1">
                  <c:v>8.9919013977050781</c:v>
                </c:pt>
                <c:pt idx="2">
                  <c:v>13.067753601074219</c:v>
                </c:pt>
                <c:pt idx="3">
                  <c:v>11.171941375732422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4727424"/>
        <c:axId val="144754176"/>
      </c:stockChart>
      <c:catAx>
        <c:axId val="1447274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941916700265618"/>
              <c:y val="0.8655959425190196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4754176"/>
        <c:crosses val="autoZero"/>
        <c:lblAlgn val="ctr"/>
        <c:lblOffset val="100"/>
        <c:tickLblSkip val="1"/>
        <c:tickMarkSkip val="1"/>
      </c:catAx>
      <c:valAx>
        <c:axId val="14475417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Oxígeno, mgO2/h/g ps</a:t>
                </a:r>
              </a:p>
            </c:rich>
          </c:tx>
          <c:layout>
            <c:manualLayout>
              <c:xMode val="edge"/>
              <c:yMode val="edge"/>
              <c:x val="2.0746930001397986E-2"/>
              <c:y val="0.2096785202375264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4727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Amonio-Nitrito, Altos</a:t>
            </a:r>
          </a:p>
        </c:rich>
      </c:tx>
      <c:layout>
        <c:manualLayout>
          <c:xMode val="edge"/>
          <c:yMode val="edge"/>
          <c:x val="0.22083423191012336"/>
          <c:y val="4.864864864864865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8333448622430923"/>
          <c:y val="0.2702702702702704"/>
          <c:w val="0.57500233969050984"/>
          <c:h val="0.50270270270270256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'Datos sta'!$CA$27:$CA$30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sta'!$CB$27:$CB$30</c:f>
              <c:numCache>
                <c:formatCode>General</c:formatCode>
                <c:ptCount val="4"/>
                <c:pt idx="0">
                  <c:v>11.079337876642841</c:v>
                </c:pt>
                <c:pt idx="1">
                  <c:v>3.7294472376505534</c:v>
                </c:pt>
                <c:pt idx="2">
                  <c:v>8.7479149356756345</c:v>
                </c:pt>
                <c:pt idx="3">
                  <c:v>6.8567274093627928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'Datos sta'!$CA$27:$CA$30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sta'!$CC$27:$CC$30</c:f>
              <c:numCache>
                <c:formatCode>General</c:formatCode>
                <c:ptCount val="4"/>
                <c:pt idx="0">
                  <c:v>10.344273573552471</c:v>
                </c:pt>
                <c:pt idx="1">
                  <c:v>1.750468762715657</c:v>
                </c:pt>
                <c:pt idx="2">
                  <c:v>4.0794974788751466</c:v>
                </c:pt>
                <c:pt idx="3">
                  <c:v>5.2438013076782228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'Datos sta'!$CA$27:$CA$30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'Datos sta'!$CD$27:$CD$30</c:f>
              <c:numCache>
                <c:formatCode>General</c:formatCode>
                <c:ptCount val="4"/>
                <c:pt idx="0">
                  <c:v>10.711805725097657</c:v>
                </c:pt>
                <c:pt idx="1">
                  <c:v>2.7399580001831052</c:v>
                </c:pt>
                <c:pt idx="2">
                  <c:v>6.413706207275391</c:v>
                </c:pt>
                <c:pt idx="3">
                  <c:v>6.0502643585205078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4784384"/>
        <c:axId val="144794752"/>
      </c:stockChart>
      <c:catAx>
        <c:axId val="1447843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0000162761078945"/>
              <c:y val="0.864864864864864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4794752"/>
        <c:crosses val="autoZero"/>
        <c:lblAlgn val="ctr"/>
        <c:lblOffset val="100"/>
        <c:tickLblSkip val="1"/>
        <c:tickMarkSkip val="1"/>
      </c:catAx>
      <c:valAx>
        <c:axId val="144794752"/>
        <c:scaling>
          <c:orientation val="minMax"/>
          <c:max val="14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Oxígeno, mgO2/h/gps</a:t>
                </a:r>
              </a:p>
            </c:rich>
          </c:tx>
          <c:layout>
            <c:manualLayout>
              <c:xMode val="edge"/>
              <c:yMode val="edge"/>
              <c:x val="2.0833418104728624E-2"/>
              <c:y val="0.3189189189189190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4784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 b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752475</xdr:colOff>
      <xdr:row>18</xdr:row>
      <xdr:rowOff>9525</xdr:rowOff>
    </xdr:from>
    <xdr:to>
      <xdr:col>14</xdr:col>
      <xdr:colOff>523875</xdr:colOff>
      <xdr:row>27</xdr:row>
      <xdr:rowOff>114300</xdr:rowOff>
    </xdr:to>
    <xdr:graphicFrame macro="">
      <xdr:nvGraphicFramePr>
        <xdr:cNvPr id="102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104775</xdr:colOff>
      <xdr:row>28</xdr:row>
      <xdr:rowOff>9525</xdr:rowOff>
    </xdr:from>
    <xdr:to>
      <xdr:col>14</xdr:col>
      <xdr:colOff>457200</xdr:colOff>
      <xdr:row>39</xdr:row>
      <xdr:rowOff>9525</xdr:rowOff>
    </xdr:to>
    <xdr:graphicFrame macro="">
      <xdr:nvGraphicFramePr>
        <xdr:cNvPr id="102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28575</xdr:colOff>
      <xdr:row>39</xdr:row>
      <xdr:rowOff>76200</xdr:rowOff>
    </xdr:from>
    <xdr:to>
      <xdr:col>14</xdr:col>
      <xdr:colOff>419100</xdr:colOff>
      <xdr:row>50</xdr:row>
      <xdr:rowOff>28575</xdr:rowOff>
    </xdr:to>
    <xdr:graphicFrame macro="">
      <xdr:nvGraphicFramePr>
        <xdr:cNvPr id="102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9525</xdr:colOff>
      <xdr:row>7</xdr:row>
      <xdr:rowOff>47625</xdr:rowOff>
    </xdr:from>
    <xdr:to>
      <xdr:col>14</xdr:col>
      <xdr:colOff>647700</xdr:colOff>
      <xdr:row>17</xdr:row>
      <xdr:rowOff>123825</xdr:rowOff>
    </xdr:to>
    <xdr:graphicFrame macro="">
      <xdr:nvGraphicFramePr>
        <xdr:cNvPr id="1029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152400</xdr:colOff>
      <xdr:row>2</xdr:row>
      <xdr:rowOff>76200</xdr:rowOff>
    </xdr:from>
    <xdr:to>
      <xdr:col>7</xdr:col>
      <xdr:colOff>628650</xdr:colOff>
      <xdr:row>13</xdr:row>
      <xdr:rowOff>9525</xdr:rowOff>
    </xdr:to>
    <xdr:graphicFrame macro="">
      <xdr:nvGraphicFramePr>
        <xdr:cNvPr id="20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171450</xdr:colOff>
      <xdr:row>13</xdr:row>
      <xdr:rowOff>47625</xdr:rowOff>
    </xdr:from>
    <xdr:to>
      <xdr:col>7</xdr:col>
      <xdr:colOff>628650</xdr:colOff>
      <xdr:row>23</xdr:row>
      <xdr:rowOff>104775</xdr:rowOff>
    </xdr:to>
    <xdr:graphicFrame macro="">
      <xdr:nvGraphicFramePr>
        <xdr:cNvPr id="205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190500</xdr:colOff>
      <xdr:row>24</xdr:row>
      <xdr:rowOff>0</xdr:rowOff>
    </xdr:from>
    <xdr:to>
      <xdr:col>7</xdr:col>
      <xdr:colOff>628650</xdr:colOff>
      <xdr:row>33</xdr:row>
      <xdr:rowOff>152400</xdr:rowOff>
    </xdr:to>
    <xdr:graphicFrame macro="">
      <xdr:nvGraphicFramePr>
        <xdr:cNvPr id="2055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190500</xdr:colOff>
      <xdr:row>34</xdr:row>
      <xdr:rowOff>142875</xdr:rowOff>
    </xdr:from>
    <xdr:to>
      <xdr:col>7</xdr:col>
      <xdr:colOff>638175</xdr:colOff>
      <xdr:row>44</xdr:row>
      <xdr:rowOff>95250</xdr:rowOff>
    </xdr:to>
    <xdr:graphicFrame macro="">
      <xdr:nvGraphicFramePr>
        <xdr:cNvPr id="2056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82</xdr:col>
      <xdr:colOff>752475</xdr:colOff>
      <xdr:row>5</xdr:row>
      <xdr:rowOff>47625</xdr:rowOff>
    </xdr:from>
    <xdr:to>
      <xdr:col>88</xdr:col>
      <xdr:colOff>733425</xdr:colOff>
      <xdr:row>20</xdr:row>
      <xdr:rowOff>9525</xdr:rowOff>
    </xdr:to>
    <xdr:graphicFrame macro="">
      <xdr:nvGraphicFramePr>
        <xdr:cNvPr id="307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83</xdr:col>
      <xdr:colOff>0</xdr:colOff>
      <xdr:row>22</xdr:row>
      <xdr:rowOff>9525</xdr:rowOff>
    </xdr:from>
    <xdr:to>
      <xdr:col>89</xdr:col>
      <xdr:colOff>9525</xdr:colOff>
      <xdr:row>37</xdr:row>
      <xdr:rowOff>9525</xdr:rowOff>
    </xdr:to>
    <xdr:graphicFrame macro="">
      <xdr:nvGraphicFramePr>
        <xdr:cNvPr id="307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83</xdr:col>
      <xdr:colOff>0</xdr:colOff>
      <xdr:row>39</xdr:row>
      <xdr:rowOff>9525</xdr:rowOff>
    </xdr:from>
    <xdr:to>
      <xdr:col>89</xdr:col>
      <xdr:colOff>9525</xdr:colOff>
      <xdr:row>55</xdr:row>
      <xdr:rowOff>28575</xdr:rowOff>
    </xdr:to>
    <xdr:graphicFrame macro="">
      <xdr:nvGraphicFramePr>
        <xdr:cNvPr id="307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0</xdr:row>
      <xdr:rowOff>47625</xdr:rowOff>
    </xdr:from>
    <xdr:to>
      <xdr:col>4</xdr:col>
      <xdr:colOff>9525</xdr:colOff>
      <xdr:row>11</xdr:row>
      <xdr:rowOff>0</xdr:rowOff>
    </xdr:to>
    <xdr:graphicFrame macro="">
      <xdr:nvGraphicFramePr>
        <xdr:cNvPr id="4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0</xdr:row>
      <xdr:rowOff>0</xdr:rowOff>
    </xdr:from>
    <xdr:to>
      <xdr:col>8</xdr:col>
      <xdr:colOff>9525</xdr:colOff>
      <xdr:row>10</xdr:row>
      <xdr:rowOff>152400</xdr:rowOff>
    </xdr:to>
    <xdr:graphicFrame macro="">
      <xdr:nvGraphicFramePr>
        <xdr:cNvPr id="4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9525</xdr:colOff>
      <xdr:row>12</xdr:row>
      <xdr:rowOff>19050</xdr:rowOff>
    </xdr:from>
    <xdr:to>
      <xdr:col>6</xdr:col>
      <xdr:colOff>9525</xdr:colOff>
      <xdr:row>23</xdr:row>
      <xdr:rowOff>0</xdr:rowOff>
    </xdr:to>
    <xdr:graphicFrame macro="">
      <xdr:nvGraphicFramePr>
        <xdr:cNvPr id="410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5" Type="http://schemas.openxmlformats.org/officeDocument/2006/relationships/oleObject" Target="../embeddings/oleObject2.bin"/><Relationship Id="rId4" Type="http://schemas.openxmlformats.org/officeDocument/2006/relationships/oleObject" Target="../embeddings/oleObject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997"/>
  <sheetViews>
    <sheetView workbookViewId="0"/>
  </sheetViews>
  <sheetFormatPr baseColWidth="10" defaultRowHeight="12.75"/>
  <sheetData>
    <row r="1" spans="1:28">
      <c r="A1" s="1" t="s">
        <v>0</v>
      </c>
    </row>
    <row r="2" spans="1:28">
      <c r="A2" s="1" t="s">
        <v>1</v>
      </c>
    </row>
    <row r="3" spans="1:28">
      <c r="A3" s="1" t="s">
        <v>2</v>
      </c>
      <c r="M3" s="1" t="s">
        <v>3</v>
      </c>
      <c r="N3" s="1"/>
    </row>
    <row r="4" spans="1:28">
      <c r="A4" t="s">
        <v>4</v>
      </c>
    </row>
    <row r="5" spans="1:28">
      <c r="A5" t="s">
        <v>5</v>
      </c>
      <c r="M5">
        <v>2.2499999999999999E-2</v>
      </c>
    </row>
    <row r="6" spans="1:28">
      <c r="A6" t="s">
        <v>6</v>
      </c>
      <c r="M6">
        <v>2.87E-2</v>
      </c>
    </row>
    <row r="7" spans="1:28">
      <c r="A7" t="s">
        <v>7</v>
      </c>
      <c r="M7">
        <v>2.9399999999999999E-2</v>
      </c>
    </row>
    <row r="8" spans="1:28">
      <c r="A8" t="s">
        <v>8</v>
      </c>
      <c r="M8">
        <v>5.91E-2</v>
      </c>
    </row>
    <row r="9" spans="1:28">
      <c r="A9" t="s">
        <v>9</v>
      </c>
      <c r="M9">
        <v>2.9399999999999999E-2</v>
      </c>
    </row>
    <row r="10" spans="1:28">
      <c r="M10">
        <v>1.5900000000000001E-2</v>
      </c>
    </row>
    <row r="11" spans="1:28">
      <c r="A11" s="1" t="s">
        <v>10</v>
      </c>
      <c r="M11">
        <v>3.1699999999999999E-2</v>
      </c>
    </row>
    <row r="12" spans="1:28">
      <c r="A12" s="2">
        <v>35973</v>
      </c>
      <c r="I12" t="s">
        <v>11</v>
      </c>
      <c r="M12">
        <v>3.4599999999999999E-2</v>
      </c>
      <c r="O12" s="16" t="s">
        <v>12</v>
      </c>
    </row>
    <row r="13" spans="1:28">
      <c r="A13" s="6" t="s">
        <v>12</v>
      </c>
      <c r="C13" t="s">
        <v>13</v>
      </c>
      <c r="F13" t="s">
        <v>14</v>
      </c>
      <c r="I13" t="s">
        <v>15</v>
      </c>
      <c r="J13" t="s">
        <v>16</v>
      </c>
      <c r="L13" t="s">
        <v>17</v>
      </c>
      <c r="M13">
        <v>2.1999999999999999E-2</v>
      </c>
      <c r="O13" s="5" t="s">
        <v>13</v>
      </c>
      <c r="T13" t="s">
        <v>14</v>
      </c>
      <c r="X13" t="s">
        <v>16</v>
      </c>
    </row>
    <row r="14" spans="1:28">
      <c r="A14" t="s">
        <v>18</v>
      </c>
      <c r="B14" t="s">
        <v>19</v>
      </c>
      <c r="C14" t="s">
        <v>20</v>
      </c>
      <c r="D14" t="s">
        <v>21</v>
      </c>
      <c r="E14" t="s">
        <v>22</v>
      </c>
      <c r="F14" t="s">
        <v>23</v>
      </c>
      <c r="G14" t="s">
        <v>24</v>
      </c>
      <c r="H14" t="s">
        <v>25</v>
      </c>
      <c r="I14" t="s">
        <v>25</v>
      </c>
      <c r="J14" s="4" t="s">
        <v>26</v>
      </c>
      <c r="K14" s="1" t="s">
        <v>27</v>
      </c>
      <c r="L14" t="s">
        <v>28</v>
      </c>
      <c r="M14">
        <v>3.1099999999999999E-2</v>
      </c>
      <c r="O14" t="s">
        <v>18</v>
      </c>
      <c r="P14" t="s">
        <v>19</v>
      </c>
      <c r="Q14" t="s">
        <v>20</v>
      </c>
      <c r="R14" t="s">
        <v>21</v>
      </c>
      <c r="S14" t="s">
        <v>22</v>
      </c>
      <c r="T14" t="s">
        <v>23</v>
      </c>
      <c r="U14" t="s">
        <v>24</v>
      </c>
      <c r="V14" t="s">
        <v>25</v>
      </c>
      <c r="W14" t="s">
        <v>25</v>
      </c>
      <c r="X14" s="4" t="s">
        <v>29</v>
      </c>
      <c r="Y14" s="1" t="s">
        <v>30</v>
      </c>
      <c r="Z14" t="s">
        <v>30</v>
      </c>
    </row>
    <row r="15" spans="1:28">
      <c r="A15">
        <v>1</v>
      </c>
      <c r="B15">
        <v>5.85</v>
      </c>
      <c r="C15">
        <v>5.65</v>
      </c>
      <c r="D15" s="3">
        <v>0.40416666666666662</v>
      </c>
      <c r="E15" s="3">
        <v>0.40763888888888888</v>
      </c>
      <c r="F15">
        <f>+B15-C15</f>
        <v>0.19999999999999929</v>
      </c>
      <c r="G15">
        <f>+F15/5</f>
        <v>3.9999999999999855E-2</v>
      </c>
      <c r="H15">
        <f>+G15*60</f>
        <v>2.3999999999999915</v>
      </c>
      <c r="I15">
        <f>+H15-0</f>
        <v>2.3999999999999915</v>
      </c>
      <c r="J15">
        <v>1.03E-2</v>
      </c>
      <c r="K15">
        <f>+I15/J15</f>
        <v>233.00970873786324</v>
      </c>
      <c r="L15">
        <f>+(K15*50)/1000</f>
        <v>11.650485436893161</v>
      </c>
      <c r="M15">
        <v>3.6900000000000002E-2</v>
      </c>
      <c r="O15">
        <v>1</v>
      </c>
      <c r="P15">
        <v>6.08</v>
      </c>
      <c r="Q15">
        <v>5.63</v>
      </c>
      <c r="R15" s="3">
        <v>0.37222222222222223</v>
      </c>
      <c r="S15" s="3">
        <v>0.3756944444444445</v>
      </c>
      <c r="T15">
        <f>+P15-Q15</f>
        <v>0.45000000000000018</v>
      </c>
      <c r="U15">
        <f>+T15/5</f>
        <v>9.0000000000000038E-2</v>
      </c>
      <c r="V15">
        <f>+U15*60</f>
        <v>5.4000000000000021</v>
      </c>
      <c r="W15">
        <f>+V15-1.8</f>
        <v>3.6000000000000023</v>
      </c>
      <c r="X15">
        <v>2.9000000000000001E-2</v>
      </c>
      <c r="Y15">
        <f>+W15/X15</f>
        <v>124.13793103448283</v>
      </c>
      <c r="Z15">
        <v>124.13793103448283</v>
      </c>
    </row>
    <row r="16" spans="1:28">
      <c r="A16">
        <v>2</v>
      </c>
      <c r="B16">
        <v>5.99</v>
      </c>
      <c r="C16">
        <v>5.83</v>
      </c>
      <c r="D16" s="3">
        <v>0.40902777777777777</v>
      </c>
      <c r="E16" s="3">
        <v>0.41249999999999998</v>
      </c>
      <c r="F16">
        <f t="shared" ref="F16:F25" si="0">+B16-C16</f>
        <v>0.16000000000000014</v>
      </c>
      <c r="G16">
        <f t="shared" ref="G16:G25" si="1">+F16/5</f>
        <v>3.2000000000000028E-2</v>
      </c>
      <c r="H16">
        <f t="shared" ref="H16:H25" si="2">+G16*60</f>
        <v>1.9200000000000017</v>
      </c>
      <c r="I16">
        <f t="shared" ref="I16:I24" si="3">+H16-0</f>
        <v>1.9200000000000017</v>
      </c>
      <c r="J16">
        <v>1.2699999999999999E-2</v>
      </c>
      <c r="K16">
        <f t="shared" ref="K16:K24" si="4">+I16/J16</f>
        <v>151.18110236220485</v>
      </c>
      <c r="L16">
        <f t="shared" ref="L16:L24" si="5">+(K16*50)/1000</f>
        <v>7.5590551181102432</v>
      </c>
      <c r="M16">
        <v>3.2800000000000003E-2</v>
      </c>
      <c r="O16">
        <v>2</v>
      </c>
      <c r="P16">
        <v>5.96</v>
      </c>
      <c r="Q16">
        <v>5.88</v>
      </c>
      <c r="R16" s="3">
        <v>0.37638888888888888</v>
      </c>
      <c r="S16" s="3">
        <v>0.37986111111111115</v>
      </c>
      <c r="T16">
        <f t="shared" ref="T16:T25" si="6">+P16-Q16</f>
        <v>8.0000000000000071E-2</v>
      </c>
      <c r="U16">
        <f t="shared" ref="U16:U25" si="7">+T16/5</f>
        <v>1.6000000000000014E-2</v>
      </c>
      <c r="V16">
        <f t="shared" ref="V16:V25" si="8">+U16*60</f>
        <v>0.96000000000000085</v>
      </c>
      <c r="W16">
        <f t="shared" ref="W16:W24" si="9">+V16-1.8</f>
        <v>-0.83999999999999919</v>
      </c>
      <c r="X16">
        <v>3.1300000000000001E-2</v>
      </c>
      <c r="Y16">
        <f t="shared" ref="Y16:Y24" si="10">+W16/X16</f>
        <v>-26.837060702875373</v>
      </c>
      <c r="AB16">
        <v>86.323719426232586</v>
      </c>
    </row>
    <row r="17" spans="1:28">
      <c r="A17">
        <v>3</v>
      </c>
      <c r="B17">
        <v>6.04</v>
      </c>
      <c r="C17">
        <v>5.68</v>
      </c>
      <c r="D17" s="3">
        <v>0.41180555555555554</v>
      </c>
      <c r="E17" s="3">
        <v>0.4152777777777778</v>
      </c>
      <c r="F17">
        <f t="shared" si="0"/>
        <v>0.36000000000000032</v>
      </c>
      <c r="G17">
        <f t="shared" si="1"/>
        <v>7.2000000000000064E-2</v>
      </c>
      <c r="H17">
        <f t="shared" si="2"/>
        <v>4.3200000000000038</v>
      </c>
      <c r="I17">
        <f t="shared" si="3"/>
        <v>4.3200000000000038</v>
      </c>
      <c r="J17" t="s">
        <v>31</v>
      </c>
      <c r="L17" t="s">
        <v>32</v>
      </c>
      <c r="M17">
        <v>3.8800000000000001E-2</v>
      </c>
      <c r="O17">
        <v>3</v>
      </c>
      <c r="P17">
        <v>5.95</v>
      </c>
      <c r="Q17">
        <v>5.63</v>
      </c>
      <c r="R17" s="3">
        <v>0.38055555555555554</v>
      </c>
      <c r="S17" s="3">
        <v>0.3840277777777778</v>
      </c>
      <c r="T17">
        <f t="shared" si="6"/>
        <v>0.32000000000000028</v>
      </c>
      <c r="U17">
        <f t="shared" si="7"/>
        <v>6.4000000000000057E-2</v>
      </c>
      <c r="V17">
        <f t="shared" si="8"/>
        <v>3.8400000000000034</v>
      </c>
      <c r="W17">
        <f t="shared" si="9"/>
        <v>2.0400000000000036</v>
      </c>
      <c r="X17">
        <v>1.9900000000000001E-2</v>
      </c>
      <c r="Y17">
        <f t="shared" si="10"/>
        <v>102.51256281407052</v>
      </c>
      <c r="Z17">
        <v>102.51256281407052</v>
      </c>
      <c r="AB17">
        <v>85.372126092971811</v>
      </c>
    </row>
    <row r="18" spans="1:28">
      <c r="A18">
        <v>4</v>
      </c>
      <c r="B18">
        <v>6</v>
      </c>
      <c r="C18">
        <v>5.63</v>
      </c>
      <c r="D18" s="3">
        <v>0.41597222222222219</v>
      </c>
      <c r="E18" s="3">
        <v>0.41944444444444445</v>
      </c>
      <c r="F18">
        <f t="shared" si="0"/>
        <v>0.37000000000000011</v>
      </c>
      <c r="G18">
        <f t="shared" si="1"/>
        <v>7.4000000000000024E-2</v>
      </c>
      <c r="H18">
        <f t="shared" si="2"/>
        <v>4.4400000000000013</v>
      </c>
      <c r="I18">
        <f t="shared" si="3"/>
        <v>4.4400000000000013</v>
      </c>
      <c r="J18" t="s">
        <v>31</v>
      </c>
      <c r="L18" t="s">
        <v>32</v>
      </c>
      <c r="M18">
        <v>4.0300000000000002E-2</v>
      </c>
      <c r="O18">
        <v>4</v>
      </c>
      <c r="P18">
        <v>5.76</v>
      </c>
      <c r="Q18">
        <v>5.1100000000000003</v>
      </c>
      <c r="R18" s="3">
        <v>0.38472222222222219</v>
      </c>
      <c r="S18" s="3">
        <v>0.38819444444444445</v>
      </c>
      <c r="T18">
        <f t="shared" si="6"/>
        <v>0.64999999999999947</v>
      </c>
      <c r="U18">
        <f t="shared" si="7"/>
        <v>0.12999999999999989</v>
      </c>
      <c r="V18">
        <f t="shared" si="8"/>
        <v>7.7999999999999936</v>
      </c>
      <c r="W18">
        <f t="shared" si="9"/>
        <v>5.9999999999999938</v>
      </c>
      <c r="X18">
        <v>3.4200000000000001E-2</v>
      </c>
      <c r="Y18">
        <f t="shared" si="10"/>
        <v>175.43859649122788</v>
      </c>
      <c r="Z18">
        <v>175.43859649122788</v>
      </c>
      <c r="AB18">
        <v>0</v>
      </c>
    </row>
    <row r="19" spans="1:28">
      <c r="A19">
        <v>5</v>
      </c>
      <c r="B19">
        <v>6.05</v>
      </c>
      <c r="C19">
        <v>5.87</v>
      </c>
      <c r="D19" s="3">
        <v>0.4201388888888889</v>
      </c>
      <c r="E19" s="3">
        <v>0.4236111111111111</v>
      </c>
      <c r="F19">
        <f t="shared" si="0"/>
        <v>0.17999999999999972</v>
      </c>
      <c r="G19">
        <f t="shared" si="1"/>
        <v>3.5999999999999942E-2</v>
      </c>
      <c r="H19">
        <f t="shared" si="2"/>
        <v>2.1599999999999966</v>
      </c>
      <c r="I19">
        <f t="shared" si="3"/>
        <v>2.1599999999999966</v>
      </c>
      <c r="J19">
        <v>1.7100000000000001E-2</v>
      </c>
      <c r="K19">
        <f t="shared" si="4"/>
        <v>126.31578947368401</v>
      </c>
      <c r="L19">
        <f t="shared" si="5"/>
        <v>6.3157894736842</v>
      </c>
      <c r="M19">
        <v>2.9700000000000001E-2</v>
      </c>
      <c r="O19">
        <v>5</v>
      </c>
      <c r="P19">
        <v>5.58</v>
      </c>
      <c r="Q19">
        <v>5.17</v>
      </c>
      <c r="R19" s="3">
        <v>0.38819444444444445</v>
      </c>
      <c r="S19" s="3">
        <v>0.39166666666666666</v>
      </c>
      <c r="T19">
        <f t="shared" si="6"/>
        <v>0.41000000000000014</v>
      </c>
      <c r="U19">
        <f t="shared" si="7"/>
        <v>8.2000000000000031E-2</v>
      </c>
      <c r="V19">
        <f t="shared" si="8"/>
        <v>4.9200000000000017</v>
      </c>
      <c r="W19">
        <f t="shared" si="9"/>
        <v>3.1200000000000019</v>
      </c>
      <c r="X19">
        <v>3.15E-2</v>
      </c>
      <c r="Y19">
        <f t="shared" si="10"/>
        <v>99.047619047619108</v>
      </c>
      <c r="Z19">
        <v>99.047619047619108</v>
      </c>
      <c r="AB19">
        <v>84.30801639385858</v>
      </c>
    </row>
    <row r="20" spans="1:28">
      <c r="A20">
        <v>6</v>
      </c>
      <c r="B20">
        <v>5.93</v>
      </c>
      <c r="C20">
        <v>5.61</v>
      </c>
      <c r="D20" s="3">
        <v>0.4236111111111111</v>
      </c>
      <c r="E20" s="3">
        <v>0.42708333333333331</v>
      </c>
      <c r="F20">
        <f t="shared" si="0"/>
        <v>0.3199999999999994</v>
      </c>
      <c r="G20">
        <f t="shared" si="1"/>
        <v>6.3999999999999876E-2</v>
      </c>
      <c r="H20">
        <f t="shared" si="2"/>
        <v>3.8399999999999928</v>
      </c>
      <c r="I20">
        <f t="shared" si="3"/>
        <v>3.8399999999999928</v>
      </c>
      <c r="J20">
        <v>1.7000000000000001E-2</v>
      </c>
      <c r="K20">
        <f t="shared" si="4"/>
        <v>225.88235294117604</v>
      </c>
      <c r="L20">
        <f t="shared" si="5"/>
        <v>11.294117647058801</v>
      </c>
      <c r="M20">
        <v>3.4500000000000003E-2</v>
      </c>
      <c r="O20">
        <v>6</v>
      </c>
      <c r="P20">
        <v>5.35</v>
      </c>
      <c r="Q20">
        <v>4.83</v>
      </c>
      <c r="R20" s="3">
        <v>0.3923611111111111</v>
      </c>
      <c r="S20" s="3">
        <v>0.39583333333333331</v>
      </c>
      <c r="T20">
        <f t="shared" si="6"/>
        <v>0.51999999999999957</v>
      </c>
      <c r="U20">
        <f t="shared" si="7"/>
        <v>0.10399999999999991</v>
      </c>
      <c r="V20">
        <f t="shared" si="8"/>
        <v>6.2399999999999949</v>
      </c>
      <c r="W20">
        <f t="shared" si="9"/>
        <v>4.4399999999999951</v>
      </c>
      <c r="X20">
        <v>3.9699999999999999E-2</v>
      </c>
      <c r="Y20">
        <f t="shared" si="10"/>
        <v>111.83879093198981</v>
      </c>
      <c r="Z20">
        <v>111.83879093198981</v>
      </c>
      <c r="AB20">
        <v>13.737206819377617</v>
      </c>
    </row>
    <row r="21" spans="1:28">
      <c r="A21">
        <v>7</v>
      </c>
      <c r="B21">
        <v>6.01</v>
      </c>
      <c r="C21">
        <v>5.85</v>
      </c>
      <c r="D21" s="3">
        <v>0.42708333333333331</v>
      </c>
      <c r="E21" s="3">
        <v>0.43055555555555558</v>
      </c>
      <c r="F21">
        <f t="shared" si="0"/>
        <v>0.16000000000000014</v>
      </c>
      <c r="G21">
        <f t="shared" si="1"/>
        <v>3.2000000000000028E-2</v>
      </c>
      <c r="H21">
        <f t="shared" si="2"/>
        <v>1.9200000000000017</v>
      </c>
      <c r="I21">
        <f t="shared" si="3"/>
        <v>1.9200000000000017</v>
      </c>
      <c r="J21">
        <v>2.2200000000000001E-2</v>
      </c>
      <c r="K21">
        <f t="shared" si="4"/>
        <v>86.486486486486555</v>
      </c>
      <c r="L21">
        <f t="shared" si="5"/>
        <v>4.3243243243243281</v>
      </c>
      <c r="M21">
        <v>1.84E-2</v>
      </c>
      <c r="O21">
        <v>7</v>
      </c>
      <c r="P21">
        <v>5.66</v>
      </c>
      <c r="Q21">
        <v>5.48</v>
      </c>
      <c r="R21" s="3">
        <v>0.39652777777777781</v>
      </c>
      <c r="S21" s="3">
        <v>0.4</v>
      </c>
      <c r="T21">
        <f t="shared" si="6"/>
        <v>0.17999999999999972</v>
      </c>
      <c r="U21">
        <f t="shared" si="7"/>
        <v>3.5999999999999942E-2</v>
      </c>
      <c r="V21">
        <f t="shared" si="8"/>
        <v>2.1599999999999966</v>
      </c>
      <c r="W21">
        <f t="shared" si="9"/>
        <v>0.35999999999999654</v>
      </c>
      <c r="X21">
        <v>2.5600000000000001E-2</v>
      </c>
      <c r="Y21">
        <f t="shared" si="10"/>
        <v>14.062499999999865</v>
      </c>
      <c r="Z21">
        <v>14.062499999999865</v>
      </c>
    </row>
    <row r="22" spans="1:28">
      <c r="A22">
        <v>8</v>
      </c>
      <c r="B22">
        <v>5.96</v>
      </c>
      <c r="C22">
        <v>5.28</v>
      </c>
      <c r="D22" s="3">
        <v>0.43125000000000002</v>
      </c>
      <c r="E22" s="3">
        <v>0.43472222222222223</v>
      </c>
      <c r="F22">
        <f t="shared" si="0"/>
        <v>0.67999999999999972</v>
      </c>
      <c r="G22">
        <f t="shared" si="1"/>
        <v>0.13599999999999995</v>
      </c>
      <c r="H22">
        <f t="shared" si="2"/>
        <v>8.1599999999999966</v>
      </c>
      <c r="I22">
        <f t="shared" si="3"/>
        <v>8.1599999999999966</v>
      </c>
      <c r="J22">
        <v>1.4E-2</v>
      </c>
      <c r="K22">
        <f t="shared" si="4"/>
        <v>582.85714285714255</v>
      </c>
      <c r="L22">
        <f t="shared" si="5"/>
        <v>29.142857142857128</v>
      </c>
      <c r="M22">
        <v>3.1099999999999999E-2</v>
      </c>
      <c r="O22">
        <v>8</v>
      </c>
      <c r="P22">
        <v>5.5</v>
      </c>
      <c r="Q22">
        <v>4.54</v>
      </c>
      <c r="R22" s="3">
        <v>0.40069444444444446</v>
      </c>
      <c r="S22" s="3">
        <v>0.40416666666666662</v>
      </c>
      <c r="T22">
        <f t="shared" si="6"/>
        <v>0.96</v>
      </c>
      <c r="U22">
        <f t="shared" si="7"/>
        <v>0.192</v>
      </c>
      <c r="V22">
        <f t="shared" si="8"/>
        <v>11.52</v>
      </c>
      <c r="W22">
        <f t="shared" si="9"/>
        <v>9.7199999999999989</v>
      </c>
    </row>
    <row r="23" spans="1:28">
      <c r="A23">
        <v>9</v>
      </c>
      <c r="B23">
        <v>5.9</v>
      </c>
      <c r="C23">
        <v>5.7</v>
      </c>
      <c r="D23" s="3">
        <v>0.43541666666666662</v>
      </c>
      <c r="E23" s="3">
        <v>0.43888888888888888</v>
      </c>
      <c r="F23">
        <f t="shared" si="0"/>
        <v>0.20000000000000018</v>
      </c>
      <c r="G23">
        <f t="shared" si="1"/>
        <v>4.0000000000000036E-2</v>
      </c>
      <c r="H23">
        <f t="shared" si="2"/>
        <v>2.4000000000000021</v>
      </c>
      <c r="I23">
        <f t="shared" si="3"/>
        <v>2.4000000000000021</v>
      </c>
      <c r="J23" t="s">
        <v>31</v>
      </c>
      <c r="L23" t="s">
        <v>32</v>
      </c>
      <c r="M23">
        <v>2.0299999999999999E-2</v>
      </c>
      <c r="O23">
        <v>9</v>
      </c>
      <c r="P23">
        <v>5.45</v>
      </c>
      <c r="Q23">
        <v>5.23</v>
      </c>
      <c r="R23" s="3">
        <v>0.40486111111111112</v>
      </c>
      <c r="S23" s="3">
        <v>0.40833333333333338</v>
      </c>
      <c r="T23">
        <f t="shared" si="6"/>
        <v>0.21999999999999975</v>
      </c>
      <c r="U23">
        <f t="shared" si="7"/>
        <v>4.3999999999999949E-2</v>
      </c>
      <c r="V23">
        <f t="shared" si="8"/>
        <v>2.639999999999997</v>
      </c>
      <c r="W23">
        <f t="shared" si="9"/>
        <v>0.83999999999999697</v>
      </c>
      <c r="X23">
        <v>3.4700000000000002E-2</v>
      </c>
      <c r="Y23">
        <f t="shared" si="10"/>
        <v>24.207492795388962</v>
      </c>
      <c r="Z23">
        <v>24.207492795388962</v>
      </c>
    </row>
    <row r="24" spans="1:28">
      <c r="A24">
        <v>10</v>
      </c>
      <c r="B24">
        <v>5.68</v>
      </c>
      <c r="C24">
        <v>5.5</v>
      </c>
      <c r="D24" s="3">
        <v>0.43888888888888888</v>
      </c>
      <c r="E24" s="3">
        <v>0.44236111111111115</v>
      </c>
      <c r="F24">
        <f t="shared" si="0"/>
        <v>0.17999999999999972</v>
      </c>
      <c r="G24">
        <f t="shared" si="1"/>
        <v>3.5999999999999942E-2</v>
      </c>
      <c r="H24">
        <f t="shared" si="2"/>
        <v>2.1599999999999966</v>
      </c>
      <c r="I24">
        <f t="shared" si="3"/>
        <v>2.1599999999999966</v>
      </c>
      <c r="J24">
        <v>1.0999999999999999E-2</v>
      </c>
      <c r="K24">
        <f t="shared" si="4"/>
        <v>196.36363636363606</v>
      </c>
      <c r="L24">
        <f t="shared" si="5"/>
        <v>9.8181818181818041</v>
      </c>
      <c r="M24">
        <v>3.6499999999999998E-2</v>
      </c>
      <c r="O24">
        <v>10</v>
      </c>
      <c r="P24">
        <v>6.17</v>
      </c>
      <c r="Q24">
        <v>5.94</v>
      </c>
      <c r="R24" s="3">
        <v>0.40902777777777777</v>
      </c>
      <c r="S24" s="3">
        <v>0.41249999999999998</v>
      </c>
      <c r="T24">
        <f t="shared" si="6"/>
        <v>0.22999999999999954</v>
      </c>
      <c r="U24">
        <f t="shared" si="7"/>
        <v>4.5999999999999909E-2</v>
      </c>
      <c r="V24">
        <f t="shared" si="8"/>
        <v>2.7599999999999945</v>
      </c>
      <c r="W24">
        <f t="shared" si="9"/>
        <v>0.95999999999999441</v>
      </c>
      <c r="X24">
        <v>2.4400000000000002E-2</v>
      </c>
      <c r="Y24">
        <f t="shared" si="10"/>
        <v>39.344262295081734</v>
      </c>
      <c r="Z24">
        <v>39.344262295081734</v>
      </c>
    </row>
    <row r="25" spans="1:28">
      <c r="A25" t="s">
        <v>9</v>
      </c>
      <c r="B25">
        <v>5.2</v>
      </c>
      <c r="C25">
        <v>6.14</v>
      </c>
      <c r="D25" s="3">
        <v>0.44305555555555554</v>
      </c>
      <c r="E25" s="3">
        <v>0.4465277777777778</v>
      </c>
      <c r="F25">
        <f t="shared" si="0"/>
        <v>-0.9399999999999995</v>
      </c>
      <c r="G25">
        <f t="shared" si="1"/>
        <v>-0.18799999999999989</v>
      </c>
      <c r="H25">
        <f t="shared" si="2"/>
        <v>-11.279999999999994</v>
      </c>
      <c r="M25">
        <v>2.5700000000000001E-2</v>
      </c>
      <c r="O25" t="s">
        <v>9</v>
      </c>
      <c r="P25">
        <v>5.87</v>
      </c>
      <c r="Q25">
        <v>5.72</v>
      </c>
      <c r="R25" s="3">
        <v>0.41249999999999998</v>
      </c>
      <c r="S25" s="3">
        <v>0.41597222222222219</v>
      </c>
      <c r="T25">
        <f t="shared" si="6"/>
        <v>0.15000000000000036</v>
      </c>
      <c r="U25">
        <f t="shared" si="7"/>
        <v>3.0000000000000072E-2</v>
      </c>
      <c r="V25">
        <f t="shared" si="8"/>
        <v>1.8000000000000043</v>
      </c>
    </row>
    <row r="26" spans="1:28">
      <c r="D26" s="3"/>
      <c r="E26" s="3"/>
      <c r="K26" s="5">
        <f>AVERAGE(K15:K24)</f>
        <v>228.87088846031332</v>
      </c>
      <c r="M26">
        <v>2.7400000000000001E-2</v>
      </c>
      <c r="R26" s="3"/>
      <c r="S26" s="3"/>
      <c r="Y26">
        <f t="shared" ref="Y26:Z26" si="11">AVERAGE(Y15:Y24)</f>
        <v>73.750299411887255</v>
      </c>
      <c r="Z26" s="9">
        <f t="shared" si="11"/>
        <v>86.323719426232586</v>
      </c>
    </row>
    <row r="27" spans="1:28">
      <c r="D27" s="3"/>
      <c r="E27" s="3"/>
      <c r="M27">
        <v>3.4299999999999997E-2</v>
      </c>
      <c r="R27" s="3"/>
      <c r="S27" s="3"/>
    </row>
    <row r="28" spans="1:28">
      <c r="A28" t="s">
        <v>33</v>
      </c>
      <c r="F28" t="s">
        <v>14</v>
      </c>
      <c r="J28" t="s">
        <v>16</v>
      </c>
      <c r="M28">
        <v>2.7300000000000001E-2</v>
      </c>
      <c r="O28" s="5" t="s">
        <v>34</v>
      </c>
      <c r="T28" t="s">
        <v>14</v>
      </c>
      <c r="X28" t="s">
        <v>16</v>
      </c>
    </row>
    <row r="29" spans="1:28">
      <c r="A29" t="s">
        <v>18</v>
      </c>
      <c r="B29" t="s">
        <v>19</v>
      </c>
      <c r="C29" t="s">
        <v>20</v>
      </c>
      <c r="D29" t="s">
        <v>21</v>
      </c>
      <c r="E29" t="s">
        <v>22</v>
      </c>
      <c r="F29" t="s">
        <v>23</v>
      </c>
      <c r="G29" t="s">
        <v>24</v>
      </c>
      <c r="H29" t="s">
        <v>25</v>
      </c>
      <c r="I29" t="s">
        <v>25</v>
      </c>
      <c r="J29" s="4" t="s">
        <v>29</v>
      </c>
      <c r="K29" t="s">
        <v>27</v>
      </c>
      <c r="M29">
        <v>3.5799999999999998E-2</v>
      </c>
      <c r="O29" t="s">
        <v>18</v>
      </c>
      <c r="P29" t="s">
        <v>19</v>
      </c>
      <c r="Q29" t="s">
        <v>20</v>
      </c>
      <c r="R29" t="s">
        <v>21</v>
      </c>
      <c r="S29" t="s">
        <v>22</v>
      </c>
      <c r="T29" t="s">
        <v>23</v>
      </c>
      <c r="U29" t="s">
        <v>24</v>
      </c>
      <c r="V29" t="s">
        <v>25</v>
      </c>
      <c r="W29" t="s">
        <v>25</v>
      </c>
      <c r="X29" s="4" t="s">
        <v>29</v>
      </c>
      <c r="Y29" s="1" t="s">
        <v>27</v>
      </c>
      <c r="Z29" t="s">
        <v>27</v>
      </c>
    </row>
    <row r="30" spans="1:28">
      <c r="A30">
        <v>1</v>
      </c>
      <c r="B30">
        <v>5.55</v>
      </c>
      <c r="C30">
        <v>5.37</v>
      </c>
      <c r="D30" s="3">
        <v>0.51249999999999996</v>
      </c>
      <c r="E30" s="3">
        <v>0.51597222222222217</v>
      </c>
      <c r="F30">
        <f t="shared" ref="F30:F40" si="12">+B30-C30</f>
        <v>0.17999999999999972</v>
      </c>
      <c r="G30">
        <f>+F30/5</f>
        <v>3.5999999999999942E-2</v>
      </c>
      <c r="H30">
        <f t="shared" ref="H30:H31" si="13">+G30*60</f>
        <v>2.1599999999999966</v>
      </c>
      <c r="I30">
        <f>+H30-0.36</f>
        <v>1.7999999999999967</v>
      </c>
      <c r="J30">
        <v>1.03E-2</v>
      </c>
      <c r="K30">
        <f>+I30/J30</f>
        <v>174.75728155339775</v>
      </c>
      <c r="M30">
        <v>6.5100000000000005E-2</v>
      </c>
      <c r="O30">
        <v>1</v>
      </c>
      <c r="P30">
        <v>5.76</v>
      </c>
      <c r="Q30">
        <v>5.13</v>
      </c>
      <c r="R30" s="3">
        <v>0.41388888888888892</v>
      </c>
      <c r="S30" s="3">
        <v>0.41736111111111113</v>
      </c>
      <c r="T30">
        <f>+P30-Q30</f>
        <v>0.62999999999999989</v>
      </c>
      <c r="U30">
        <f>+T30/5</f>
        <v>0.12599999999999997</v>
      </c>
      <c r="V30">
        <f>+U30*60</f>
        <v>7.5599999999999987</v>
      </c>
      <c r="W30">
        <f>+V30-4.56</f>
        <v>2.9999999999999991</v>
      </c>
      <c r="X30">
        <v>2.9000000000000001E-2</v>
      </c>
      <c r="Y30">
        <f>+W30/X30</f>
        <v>103.44827586206893</v>
      </c>
      <c r="Z30">
        <v>103.44827586206893</v>
      </c>
    </row>
    <row r="31" spans="1:28">
      <c r="A31">
        <v>2</v>
      </c>
      <c r="B31">
        <v>4.8499999999999996</v>
      </c>
      <c r="C31">
        <v>4.3600000000000003</v>
      </c>
      <c r="D31" s="3">
        <v>0.51666666666666672</v>
      </c>
      <c r="E31" s="3">
        <v>0.52013888888888882</v>
      </c>
      <c r="F31">
        <f t="shared" si="12"/>
        <v>0.48999999999999932</v>
      </c>
      <c r="G31">
        <f t="shared" ref="G31:G40" si="14">+F31/5</f>
        <v>9.7999999999999865E-2</v>
      </c>
      <c r="H31">
        <f t="shared" si="13"/>
        <v>5.8799999999999919</v>
      </c>
      <c r="I31">
        <f t="shared" ref="I31:I39" si="15">+H31-0.36</f>
        <v>5.5199999999999916</v>
      </c>
      <c r="J31">
        <v>1.2699999999999999E-2</v>
      </c>
      <c r="K31">
        <f t="shared" ref="K31:K39" si="16">+I31/J31</f>
        <v>434.64566929133792</v>
      </c>
      <c r="M31">
        <v>4.2999999999999997E-2</v>
      </c>
      <c r="O31">
        <v>2</v>
      </c>
      <c r="P31">
        <v>5.88</v>
      </c>
      <c r="Q31">
        <v>5.74</v>
      </c>
      <c r="R31" s="3">
        <v>0.41805555555555557</v>
      </c>
      <c r="S31" s="3">
        <v>0.42152777777777778</v>
      </c>
      <c r="T31">
        <f t="shared" ref="T31:T40" si="17">+P31-Q31</f>
        <v>0.13999999999999968</v>
      </c>
      <c r="U31">
        <f t="shared" ref="U31:U40" si="18">+T31/5</f>
        <v>2.7999999999999935E-2</v>
      </c>
      <c r="V31">
        <f t="shared" ref="V31:V40" si="19">+U31*60</f>
        <v>1.6799999999999962</v>
      </c>
      <c r="W31">
        <f t="shared" ref="W31:W39" si="20">+V31-4.56</f>
        <v>-2.8800000000000034</v>
      </c>
      <c r="X31">
        <v>3.1300000000000001E-2</v>
      </c>
      <c r="Y31">
        <f t="shared" ref="Y31:Y39" si="21">+W31/X31</f>
        <v>-92.012779552715756</v>
      </c>
    </row>
    <row r="32" spans="1:28">
      <c r="A32">
        <v>3</v>
      </c>
      <c r="B32">
        <v>5.45</v>
      </c>
      <c r="C32">
        <v>5.37</v>
      </c>
      <c r="D32" s="3">
        <v>0.52361111111111114</v>
      </c>
      <c r="E32" s="3">
        <v>0.52708333333333335</v>
      </c>
      <c r="F32">
        <f t="shared" si="12"/>
        <v>8.0000000000000071E-2</v>
      </c>
      <c r="G32">
        <f t="shared" si="14"/>
        <v>1.6000000000000014E-2</v>
      </c>
      <c r="H32">
        <f t="shared" ref="H32:H40" si="22">+G32*60</f>
        <v>0.96000000000000085</v>
      </c>
      <c r="I32">
        <f t="shared" si="15"/>
        <v>0.60000000000000087</v>
      </c>
      <c r="J32" t="s">
        <v>31</v>
      </c>
      <c r="M32">
        <v>3.4599999999999999E-2</v>
      </c>
      <c r="O32">
        <v>3</v>
      </c>
      <c r="P32">
        <v>5.87</v>
      </c>
      <c r="Q32">
        <v>5.3</v>
      </c>
      <c r="R32" s="3">
        <v>0.42222222222222222</v>
      </c>
      <c r="S32" s="3">
        <v>0.42569444444444443</v>
      </c>
      <c r="T32">
        <f t="shared" si="17"/>
        <v>0.57000000000000028</v>
      </c>
      <c r="U32">
        <f t="shared" si="18"/>
        <v>0.11400000000000006</v>
      </c>
      <c r="V32">
        <f t="shared" si="19"/>
        <v>6.8400000000000034</v>
      </c>
      <c r="W32">
        <f t="shared" si="20"/>
        <v>2.2800000000000038</v>
      </c>
      <c r="X32">
        <v>1.9900000000000001E-2</v>
      </c>
      <c r="Y32">
        <f t="shared" si="21"/>
        <v>114.57286432160822</v>
      </c>
      <c r="Z32">
        <v>114.57286432160822</v>
      </c>
    </row>
    <row r="33" spans="1:26">
      <c r="A33">
        <v>4</v>
      </c>
      <c r="B33">
        <v>6</v>
      </c>
      <c r="C33">
        <v>5.81</v>
      </c>
      <c r="D33" s="3">
        <v>0.52777777777777779</v>
      </c>
      <c r="E33" s="3">
        <v>0.53125</v>
      </c>
      <c r="F33">
        <f t="shared" si="12"/>
        <v>0.19000000000000039</v>
      </c>
      <c r="G33">
        <f t="shared" si="14"/>
        <v>3.8000000000000075E-2</v>
      </c>
      <c r="H33">
        <f t="shared" si="22"/>
        <v>2.2800000000000047</v>
      </c>
      <c r="I33">
        <f t="shared" si="15"/>
        <v>1.9200000000000048</v>
      </c>
      <c r="J33" t="s">
        <v>31</v>
      </c>
      <c r="M33">
        <v>3.5200000000000002E-2</v>
      </c>
      <c r="O33">
        <v>4</v>
      </c>
      <c r="P33">
        <v>5.57</v>
      </c>
      <c r="Q33">
        <v>5.33</v>
      </c>
      <c r="R33" s="3">
        <v>0.42638888888888887</v>
      </c>
      <c r="S33" s="3">
        <v>0.42986111111111108</v>
      </c>
      <c r="T33">
        <f t="shared" si="17"/>
        <v>0.24000000000000021</v>
      </c>
      <c r="U33">
        <f t="shared" si="18"/>
        <v>4.8000000000000043E-2</v>
      </c>
      <c r="V33">
        <f t="shared" si="19"/>
        <v>2.8800000000000026</v>
      </c>
      <c r="W33">
        <f t="shared" si="20"/>
        <v>-1.6799999999999971</v>
      </c>
      <c r="X33">
        <v>3.4200000000000001E-2</v>
      </c>
      <c r="Y33">
        <f t="shared" si="21"/>
        <v>-49.122807017543771</v>
      </c>
    </row>
    <row r="34" spans="1:26">
      <c r="A34">
        <v>5</v>
      </c>
      <c r="B34">
        <v>6</v>
      </c>
      <c r="C34">
        <v>5.83</v>
      </c>
      <c r="D34" s="3">
        <v>0.53194444444444444</v>
      </c>
      <c r="E34" s="3">
        <v>0.53541666666666665</v>
      </c>
      <c r="F34">
        <f t="shared" si="12"/>
        <v>0.16999999999999993</v>
      </c>
      <c r="G34">
        <f t="shared" si="14"/>
        <v>3.3999999999999989E-2</v>
      </c>
      <c r="H34">
        <f t="shared" si="22"/>
        <v>2.0399999999999991</v>
      </c>
      <c r="I34">
        <f t="shared" si="15"/>
        <v>1.6799999999999993</v>
      </c>
      <c r="J34">
        <v>1.7100000000000001E-2</v>
      </c>
      <c r="K34">
        <f t="shared" si="16"/>
        <v>98.245614035087669</v>
      </c>
      <c r="M34">
        <v>3.3799999999999997E-2</v>
      </c>
      <c r="O34">
        <v>5</v>
      </c>
      <c r="P34">
        <v>5.69</v>
      </c>
      <c r="Q34">
        <v>5.21</v>
      </c>
      <c r="R34" s="3">
        <v>0.43055555555555558</v>
      </c>
      <c r="S34" s="3">
        <v>0.43402777777777773</v>
      </c>
      <c r="T34">
        <f t="shared" si="17"/>
        <v>0.48000000000000043</v>
      </c>
      <c r="U34">
        <f t="shared" si="18"/>
        <v>9.6000000000000085E-2</v>
      </c>
      <c r="V34">
        <f t="shared" si="19"/>
        <v>5.7600000000000051</v>
      </c>
      <c r="W34">
        <f t="shared" si="20"/>
        <v>1.2000000000000055</v>
      </c>
      <c r="X34">
        <v>3.15E-2</v>
      </c>
      <c r="Y34">
        <f t="shared" si="21"/>
        <v>38.095238095238273</v>
      </c>
      <c r="Z34">
        <v>38.095238095238273</v>
      </c>
    </row>
    <row r="35" spans="1:26">
      <c r="A35">
        <v>6</v>
      </c>
      <c r="B35">
        <v>5.91</v>
      </c>
      <c r="C35">
        <v>5.7</v>
      </c>
      <c r="D35" s="3">
        <v>0.53611111111111109</v>
      </c>
      <c r="E35" s="3">
        <v>0.5395833333333333</v>
      </c>
      <c r="F35">
        <f t="shared" si="12"/>
        <v>0.20999999999999996</v>
      </c>
      <c r="G35">
        <f t="shared" si="14"/>
        <v>4.1999999999999996E-2</v>
      </c>
      <c r="H35">
        <f t="shared" si="22"/>
        <v>2.5199999999999996</v>
      </c>
      <c r="I35">
        <f t="shared" si="15"/>
        <v>2.1599999999999997</v>
      </c>
      <c r="J35">
        <v>1.7000000000000001E-2</v>
      </c>
      <c r="K35">
        <f t="shared" si="16"/>
        <v>127.05882352941174</v>
      </c>
      <c r="M35">
        <v>2.2700000000000001E-2</v>
      </c>
      <c r="O35">
        <v>6</v>
      </c>
      <c r="P35">
        <v>5.69</v>
      </c>
      <c r="Q35">
        <v>5.51</v>
      </c>
      <c r="R35" s="3">
        <v>0.43472222222222223</v>
      </c>
      <c r="S35" s="3">
        <v>0.4381944444444445</v>
      </c>
      <c r="T35">
        <f t="shared" si="17"/>
        <v>0.1800000000000006</v>
      </c>
      <c r="U35">
        <f t="shared" si="18"/>
        <v>3.6000000000000122E-2</v>
      </c>
      <c r="V35">
        <f t="shared" si="19"/>
        <v>2.1600000000000072</v>
      </c>
      <c r="W35">
        <f t="shared" si="20"/>
        <v>-2.3999999999999924</v>
      </c>
      <c r="X35">
        <v>3.9699999999999999E-2</v>
      </c>
      <c r="Y35">
        <f t="shared" si="21"/>
        <v>-60.453400503778148</v>
      </c>
    </row>
    <row r="36" spans="1:26">
      <c r="A36">
        <v>7</v>
      </c>
      <c r="B36">
        <v>6.01</v>
      </c>
      <c r="C36">
        <v>5.71</v>
      </c>
      <c r="D36" s="3">
        <v>0.5395833333333333</v>
      </c>
      <c r="E36" s="3">
        <v>0.54305555555555551</v>
      </c>
      <c r="F36">
        <f t="shared" si="12"/>
        <v>0.29999999999999982</v>
      </c>
      <c r="G36">
        <f t="shared" si="14"/>
        <v>5.9999999999999963E-2</v>
      </c>
      <c r="H36">
        <f t="shared" si="22"/>
        <v>3.5999999999999979</v>
      </c>
      <c r="I36">
        <f t="shared" si="15"/>
        <v>3.239999999999998</v>
      </c>
      <c r="J36">
        <v>2.2200000000000001E-2</v>
      </c>
      <c r="K36">
        <f t="shared" si="16"/>
        <v>145.94594594594585</v>
      </c>
      <c r="M36">
        <v>2.6499999999999999E-2</v>
      </c>
      <c r="O36">
        <v>7</v>
      </c>
      <c r="P36">
        <v>5.9</v>
      </c>
      <c r="Q36">
        <v>5.68</v>
      </c>
      <c r="R36" s="3">
        <v>0.43888888888888888</v>
      </c>
      <c r="S36" s="3">
        <v>0.44236111111111115</v>
      </c>
      <c r="T36">
        <f t="shared" si="17"/>
        <v>0.22000000000000064</v>
      </c>
      <c r="U36">
        <f t="shared" si="18"/>
        <v>4.4000000000000129E-2</v>
      </c>
      <c r="V36">
        <f t="shared" si="19"/>
        <v>2.6400000000000077</v>
      </c>
      <c r="W36">
        <f t="shared" si="20"/>
        <v>-1.9199999999999919</v>
      </c>
      <c r="X36">
        <v>2.5600000000000001E-2</v>
      </c>
      <c r="Y36">
        <f t="shared" si="21"/>
        <v>-74.999999999999687</v>
      </c>
    </row>
    <row r="37" spans="1:26">
      <c r="A37">
        <v>8</v>
      </c>
      <c r="B37">
        <v>6.11</v>
      </c>
      <c r="C37">
        <v>5.9</v>
      </c>
      <c r="D37" s="3">
        <v>0.54305555555555551</v>
      </c>
      <c r="E37" s="3">
        <v>0.54652777777777783</v>
      </c>
      <c r="F37">
        <f t="shared" si="12"/>
        <v>0.20999999999999996</v>
      </c>
      <c r="G37">
        <f t="shared" si="14"/>
        <v>4.1999999999999996E-2</v>
      </c>
      <c r="H37">
        <f t="shared" si="22"/>
        <v>2.5199999999999996</v>
      </c>
      <c r="I37">
        <f t="shared" si="15"/>
        <v>2.1599999999999997</v>
      </c>
      <c r="J37">
        <v>1.4E-2</v>
      </c>
      <c r="K37">
        <f t="shared" si="16"/>
        <v>154.28571428571425</v>
      </c>
      <c r="M37">
        <v>3.8199999999999998E-2</v>
      </c>
      <c r="O37" t="s">
        <v>35</v>
      </c>
      <c r="R37" s="3"/>
      <c r="S37" s="3"/>
      <c r="T37">
        <f t="shared" si="17"/>
        <v>0</v>
      </c>
      <c r="U37">
        <f t="shared" si="18"/>
        <v>0</v>
      </c>
      <c r="V37">
        <f t="shared" si="19"/>
        <v>0</v>
      </c>
      <c r="W37">
        <f t="shared" si="20"/>
        <v>-4.5599999999999996</v>
      </c>
    </row>
    <row r="38" spans="1:26">
      <c r="A38">
        <v>9</v>
      </c>
      <c r="B38">
        <v>6.06</v>
      </c>
      <c r="C38">
        <v>5.85</v>
      </c>
      <c r="D38" s="3">
        <v>0.54652777777777783</v>
      </c>
      <c r="E38" s="3">
        <v>0.55000000000000004</v>
      </c>
      <c r="F38">
        <f t="shared" si="12"/>
        <v>0.20999999999999996</v>
      </c>
      <c r="G38">
        <f t="shared" si="14"/>
        <v>4.1999999999999996E-2</v>
      </c>
      <c r="H38">
        <f t="shared" si="22"/>
        <v>2.5199999999999996</v>
      </c>
      <c r="I38">
        <f t="shared" si="15"/>
        <v>2.1599999999999997</v>
      </c>
      <c r="J38" t="s">
        <v>31</v>
      </c>
      <c r="M38">
        <v>4.4999999999999998E-2</v>
      </c>
      <c r="O38">
        <v>9</v>
      </c>
      <c r="P38">
        <v>5.72</v>
      </c>
      <c r="Q38">
        <v>5.35</v>
      </c>
      <c r="R38" s="3">
        <v>0.44305555555555554</v>
      </c>
      <c r="S38" s="3">
        <v>0.4465277777777778</v>
      </c>
      <c r="T38">
        <f t="shared" si="17"/>
        <v>0.37000000000000011</v>
      </c>
      <c r="U38">
        <f t="shared" si="18"/>
        <v>7.4000000000000024E-2</v>
      </c>
      <c r="V38">
        <f t="shared" si="19"/>
        <v>4.4400000000000013</v>
      </c>
      <c r="W38">
        <f t="shared" si="20"/>
        <v>-0.11999999999999833</v>
      </c>
      <c r="X38">
        <v>3.4700000000000002E-2</v>
      </c>
      <c r="Y38">
        <f t="shared" si="21"/>
        <v>-3.4582132564841017</v>
      </c>
    </row>
    <row r="39" spans="1:26">
      <c r="A39">
        <v>10</v>
      </c>
      <c r="B39">
        <v>6.07</v>
      </c>
      <c r="C39">
        <v>5.94</v>
      </c>
      <c r="D39" s="3">
        <v>0.55000000000000004</v>
      </c>
      <c r="E39" s="3">
        <v>0.55347222222222225</v>
      </c>
      <c r="F39">
        <f t="shared" si="12"/>
        <v>0.12999999999999989</v>
      </c>
      <c r="G39">
        <f t="shared" si="14"/>
        <v>2.5999999999999978E-2</v>
      </c>
      <c r="H39">
        <f t="shared" si="22"/>
        <v>1.5599999999999987</v>
      </c>
      <c r="I39">
        <f t="shared" si="15"/>
        <v>1.1999999999999988</v>
      </c>
      <c r="J39">
        <v>1.0999999999999999E-2</v>
      </c>
      <c r="K39">
        <f t="shared" si="16"/>
        <v>109.09090909090899</v>
      </c>
      <c r="M39">
        <v>3.2500000000000001E-2</v>
      </c>
      <c r="O39">
        <v>10</v>
      </c>
      <c r="P39">
        <v>5.78</v>
      </c>
      <c r="Q39">
        <v>5.57</v>
      </c>
      <c r="R39" s="3">
        <v>0.44722222222222219</v>
      </c>
      <c r="S39" s="3">
        <v>0.45069444444444445</v>
      </c>
      <c r="T39">
        <f t="shared" si="17"/>
        <v>0.20999999999999996</v>
      </c>
      <c r="U39">
        <f t="shared" si="18"/>
        <v>4.1999999999999996E-2</v>
      </c>
      <c r="V39">
        <f t="shared" si="19"/>
        <v>2.5199999999999996</v>
      </c>
      <c r="W39">
        <f t="shared" si="20"/>
        <v>-2.04</v>
      </c>
      <c r="X39">
        <v>2.4400000000000002E-2</v>
      </c>
      <c r="Y39">
        <f t="shared" si="21"/>
        <v>-83.606557377049171</v>
      </c>
    </row>
    <row r="40" spans="1:26">
      <c r="A40" t="s">
        <v>36</v>
      </c>
      <c r="B40">
        <v>5.74</v>
      </c>
      <c r="C40">
        <v>5.71</v>
      </c>
      <c r="D40" s="3">
        <v>0.5541666666666667</v>
      </c>
      <c r="E40" s="3">
        <v>0.55763888888888891</v>
      </c>
      <c r="F40">
        <f t="shared" si="12"/>
        <v>3.0000000000000249E-2</v>
      </c>
      <c r="G40">
        <f t="shared" si="14"/>
        <v>6.0000000000000496E-3</v>
      </c>
      <c r="H40">
        <f t="shared" si="22"/>
        <v>0.36000000000000298</v>
      </c>
      <c r="M40">
        <v>2.3699999999999999E-2</v>
      </c>
      <c r="O40" t="s">
        <v>36</v>
      </c>
      <c r="P40">
        <v>5.98</v>
      </c>
      <c r="Q40">
        <v>5.6</v>
      </c>
      <c r="R40" s="3">
        <v>0.4513888888888889</v>
      </c>
      <c r="S40" s="3">
        <v>0.4548611111111111</v>
      </c>
      <c r="T40">
        <f t="shared" si="17"/>
        <v>0.38000000000000078</v>
      </c>
      <c r="U40">
        <f t="shared" si="18"/>
        <v>7.6000000000000151E-2</v>
      </c>
      <c r="V40">
        <f t="shared" si="19"/>
        <v>4.5600000000000094</v>
      </c>
    </row>
    <row r="41" spans="1:26">
      <c r="D41" s="3"/>
      <c r="E41" s="3"/>
      <c r="K41" s="5">
        <f>AVERAGE(K30:K39)</f>
        <v>177.71856539025774</v>
      </c>
      <c r="M41">
        <v>3.44E-2</v>
      </c>
      <c r="R41" s="3"/>
      <c r="S41" s="3"/>
      <c r="Z41" s="9">
        <f>AVERAGE(Z30:Z39)</f>
        <v>85.372126092971811</v>
      </c>
    </row>
    <row r="42" spans="1:26">
      <c r="D42" s="3"/>
      <c r="E42" s="3"/>
      <c r="M42">
        <v>2.46E-2</v>
      </c>
      <c r="R42" s="3"/>
      <c r="S42" s="3"/>
    </row>
    <row r="43" spans="1:26">
      <c r="D43" s="3"/>
      <c r="E43" s="3"/>
      <c r="M43">
        <v>3.3000000000000002E-2</v>
      </c>
      <c r="O43" s="5" t="s">
        <v>37</v>
      </c>
    </row>
    <row r="44" spans="1:26">
      <c r="A44" t="s">
        <v>38</v>
      </c>
      <c r="D44" s="3"/>
      <c r="E44" s="3"/>
      <c r="F44" t="s">
        <v>14</v>
      </c>
      <c r="J44" t="s">
        <v>16</v>
      </c>
      <c r="M44">
        <v>2.58E-2</v>
      </c>
      <c r="O44" t="s">
        <v>18</v>
      </c>
      <c r="P44" t="s">
        <v>19</v>
      </c>
      <c r="Q44" t="s">
        <v>20</v>
      </c>
      <c r="R44" t="s">
        <v>21</v>
      </c>
      <c r="S44" t="s">
        <v>22</v>
      </c>
      <c r="T44" t="s">
        <v>14</v>
      </c>
      <c r="X44" t="s">
        <v>16</v>
      </c>
    </row>
    <row r="45" spans="1:26">
      <c r="A45" t="s">
        <v>18</v>
      </c>
      <c r="B45" t="s">
        <v>19</v>
      </c>
      <c r="C45" t="s">
        <v>20</v>
      </c>
      <c r="D45" t="s">
        <v>21</v>
      </c>
      <c r="E45" t="s">
        <v>22</v>
      </c>
      <c r="F45" t="s">
        <v>23</v>
      </c>
      <c r="G45" t="s">
        <v>24</v>
      </c>
      <c r="H45" t="s">
        <v>25</v>
      </c>
      <c r="I45" t="s">
        <v>25</v>
      </c>
      <c r="J45" s="4" t="s">
        <v>29</v>
      </c>
      <c r="K45" t="s">
        <v>27</v>
      </c>
      <c r="M45">
        <v>2.9399999999999999E-2</v>
      </c>
      <c r="O45" t="s">
        <v>39</v>
      </c>
      <c r="T45" t="s">
        <v>23</v>
      </c>
      <c r="U45" t="s">
        <v>24</v>
      </c>
      <c r="V45" t="s">
        <v>25</v>
      </c>
      <c r="W45" t="s">
        <v>25</v>
      </c>
      <c r="X45" s="4" t="s">
        <v>29</v>
      </c>
      <c r="Y45" s="1" t="s">
        <v>27</v>
      </c>
      <c r="Z45" t="s">
        <v>27</v>
      </c>
    </row>
    <row r="46" spans="1:26">
      <c r="A46">
        <v>1</v>
      </c>
      <c r="B46">
        <v>5.82</v>
      </c>
      <c r="C46">
        <v>5.73</v>
      </c>
      <c r="D46" s="3">
        <v>0.56388888888888888</v>
      </c>
      <c r="E46" s="3">
        <v>0.56736111111111109</v>
      </c>
      <c r="F46">
        <f t="shared" ref="F46:F56" si="23">+B46-C46</f>
        <v>8.9999999999999858E-2</v>
      </c>
      <c r="G46">
        <f>+F46/5</f>
        <v>1.7999999999999971E-2</v>
      </c>
      <c r="H46">
        <f t="shared" ref="H46:H56" si="24">+G46*60</f>
        <v>1.0799999999999983</v>
      </c>
      <c r="I46">
        <f>+H46-0.36</f>
        <v>0.71999999999999831</v>
      </c>
      <c r="J46">
        <v>1.03E-2</v>
      </c>
      <c r="K46">
        <f>+I46/J46</f>
        <v>69.902912621359064</v>
      </c>
      <c r="M46">
        <v>2.46E-2</v>
      </c>
      <c r="O46">
        <v>1</v>
      </c>
      <c r="P46">
        <v>5.87</v>
      </c>
      <c r="Q46">
        <v>5.41</v>
      </c>
      <c r="R46" s="3">
        <v>0.45694444444444443</v>
      </c>
      <c r="S46" s="3">
        <v>0.4604166666666667</v>
      </c>
      <c r="T46">
        <f>+P46-Q46</f>
        <v>0.45999999999999996</v>
      </c>
      <c r="U46">
        <f>+T46/5</f>
        <v>9.1999999999999998E-2</v>
      </c>
      <c r="V46">
        <f>+U46*60</f>
        <v>5.52</v>
      </c>
      <c r="W46">
        <f>+V46-5.52</f>
        <v>0</v>
      </c>
      <c r="X46">
        <v>2.9000000000000001E-2</v>
      </c>
      <c r="Y46">
        <f>+W46/X46</f>
        <v>0</v>
      </c>
      <c r="Z46">
        <v>0</v>
      </c>
    </row>
    <row r="47" spans="1:26">
      <c r="A47">
        <v>2</v>
      </c>
      <c r="B47">
        <v>6.1</v>
      </c>
      <c r="C47">
        <v>5.91</v>
      </c>
      <c r="D47" s="3">
        <v>0.56805555555555554</v>
      </c>
      <c r="E47" s="3">
        <v>0.57152777777777775</v>
      </c>
      <c r="F47">
        <f t="shared" si="23"/>
        <v>0.1899999999999995</v>
      </c>
      <c r="G47">
        <f t="shared" ref="G47:G56" si="25">+F47/5</f>
        <v>3.7999999999999902E-2</v>
      </c>
      <c r="H47">
        <f t="shared" si="24"/>
        <v>2.279999999999994</v>
      </c>
      <c r="I47">
        <f t="shared" ref="I47:I55" si="26">+H47-0.36</f>
        <v>1.9199999999999942</v>
      </c>
      <c r="J47">
        <v>1.2699999999999999E-2</v>
      </c>
      <c r="K47">
        <f t="shared" ref="K47:K55" si="27">+I47/J47</f>
        <v>151.18110236220426</v>
      </c>
      <c r="M47">
        <v>2.9899999999999999E-2</v>
      </c>
      <c r="O47">
        <v>2</v>
      </c>
      <c r="P47">
        <v>5.89</v>
      </c>
      <c r="Q47">
        <v>5.8</v>
      </c>
      <c r="R47" s="3">
        <v>0.46388888888888885</v>
      </c>
      <c r="S47" s="3">
        <v>0.46736111111111112</v>
      </c>
      <c r="T47">
        <f t="shared" ref="T47:T56" si="28">+P47-Q47</f>
        <v>8.9999999999999858E-2</v>
      </c>
      <c r="U47">
        <f t="shared" ref="U47:U56" si="29">+T47/5</f>
        <v>1.7999999999999971E-2</v>
      </c>
      <c r="V47">
        <f t="shared" ref="V47:V56" si="30">+U47*60</f>
        <v>1.0799999999999983</v>
      </c>
      <c r="W47">
        <f t="shared" ref="W47:W55" si="31">+V47-5.52</f>
        <v>-4.4400000000000013</v>
      </c>
      <c r="X47">
        <v>3.1300000000000001E-2</v>
      </c>
      <c r="Y47">
        <f t="shared" ref="Y47:Y55" si="32">+W47/X47</f>
        <v>-141.85303514377</v>
      </c>
    </row>
    <row r="48" spans="1:26">
      <c r="A48">
        <v>3</v>
      </c>
      <c r="B48">
        <v>6.04</v>
      </c>
      <c r="C48">
        <v>5.86</v>
      </c>
      <c r="D48" s="3">
        <v>0.57152777777777775</v>
      </c>
      <c r="E48" s="3">
        <v>0.57499999999999996</v>
      </c>
      <c r="F48">
        <f t="shared" si="23"/>
        <v>0.17999999999999972</v>
      </c>
      <c r="G48">
        <f t="shared" si="25"/>
        <v>3.5999999999999942E-2</v>
      </c>
      <c r="H48">
        <f t="shared" si="24"/>
        <v>2.1599999999999966</v>
      </c>
      <c r="I48">
        <f t="shared" si="26"/>
        <v>1.7999999999999967</v>
      </c>
      <c r="J48" t="s">
        <v>31</v>
      </c>
      <c r="M48">
        <v>2.6499999999999999E-2</v>
      </c>
      <c r="O48">
        <v>3</v>
      </c>
      <c r="P48">
        <v>5.87</v>
      </c>
      <c r="Q48">
        <v>5.47</v>
      </c>
      <c r="R48" s="3">
        <v>0.4680555555555555</v>
      </c>
      <c r="S48" s="3">
        <v>0.47152777777777777</v>
      </c>
      <c r="T48">
        <f t="shared" si="28"/>
        <v>0.40000000000000036</v>
      </c>
      <c r="U48">
        <f t="shared" si="29"/>
        <v>8.0000000000000071E-2</v>
      </c>
      <c r="V48">
        <f t="shared" si="30"/>
        <v>4.8000000000000043</v>
      </c>
      <c r="W48">
        <f t="shared" si="31"/>
        <v>-0.71999999999999531</v>
      </c>
      <c r="X48">
        <v>1.9900000000000001E-2</v>
      </c>
      <c r="Y48">
        <f t="shared" si="32"/>
        <v>-36.180904522612828</v>
      </c>
    </row>
    <row r="49" spans="1:26">
      <c r="A49">
        <v>4</v>
      </c>
      <c r="B49">
        <v>6.12</v>
      </c>
      <c r="C49">
        <v>5.99</v>
      </c>
      <c r="D49" s="3">
        <v>0.5756944444444444</v>
      </c>
      <c r="E49" s="3">
        <v>0.57916666666666672</v>
      </c>
      <c r="F49">
        <f t="shared" si="23"/>
        <v>0.12999999999999989</v>
      </c>
      <c r="G49">
        <f t="shared" si="25"/>
        <v>2.5999999999999978E-2</v>
      </c>
      <c r="H49">
        <f t="shared" si="24"/>
        <v>1.5599999999999987</v>
      </c>
      <c r="I49">
        <f t="shared" si="26"/>
        <v>1.1999999999999988</v>
      </c>
      <c r="J49" t="s">
        <v>31</v>
      </c>
      <c r="M49">
        <v>2.81E-2</v>
      </c>
      <c r="O49">
        <v>4</v>
      </c>
      <c r="P49">
        <v>5.87</v>
      </c>
      <c r="Q49">
        <v>5.48</v>
      </c>
      <c r="R49" s="3">
        <v>0.47222222222222227</v>
      </c>
      <c r="S49" s="3">
        <v>0.47569444444444442</v>
      </c>
      <c r="T49">
        <f t="shared" si="28"/>
        <v>0.38999999999999968</v>
      </c>
      <c r="U49">
        <f t="shared" si="29"/>
        <v>7.7999999999999931E-2</v>
      </c>
      <c r="V49">
        <f t="shared" si="30"/>
        <v>4.6799999999999962</v>
      </c>
      <c r="W49">
        <f t="shared" si="31"/>
        <v>-0.84000000000000341</v>
      </c>
      <c r="X49">
        <v>3.4200000000000001E-2</v>
      </c>
      <c r="Y49">
        <f t="shared" si="32"/>
        <v>-24.561403508772027</v>
      </c>
    </row>
    <row r="50" spans="1:26">
      <c r="A50">
        <v>5</v>
      </c>
      <c r="B50">
        <v>5.9</v>
      </c>
      <c r="C50">
        <v>5.61</v>
      </c>
      <c r="D50" s="3">
        <v>0.57916666666666672</v>
      </c>
      <c r="E50" s="3">
        <v>0.58263888888888882</v>
      </c>
      <c r="F50">
        <f t="shared" si="23"/>
        <v>0.29000000000000004</v>
      </c>
      <c r="G50">
        <f t="shared" si="25"/>
        <v>5.800000000000001E-2</v>
      </c>
      <c r="H50">
        <f t="shared" si="24"/>
        <v>3.4800000000000004</v>
      </c>
      <c r="I50">
        <f t="shared" si="26"/>
        <v>3.1200000000000006</v>
      </c>
      <c r="J50">
        <v>1.7100000000000001E-2</v>
      </c>
      <c r="K50">
        <f t="shared" si="27"/>
        <v>182.45614035087721</v>
      </c>
      <c r="M50">
        <v>3.9300000000000002E-2</v>
      </c>
      <c r="O50">
        <v>5</v>
      </c>
      <c r="P50">
        <v>5.5</v>
      </c>
      <c r="Q50">
        <v>5.24</v>
      </c>
      <c r="R50" s="3">
        <v>0.47638888888888892</v>
      </c>
      <c r="S50" s="3">
        <v>0.47986111111111113</v>
      </c>
      <c r="T50">
        <f t="shared" si="28"/>
        <v>0.25999999999999979</v>
      </c>
      <c r="U50">
        <f t="shared" si="29"/>
        <v>5.1999999999999956E-2</v>
      </c>
      <c r="V50">
        <f t="shared" si="30"/>
        <v>3.1199999999999974</v>
      </c>
      <c r="W50">
        <f t="shared" si="31"/>
        <v>-2.4000000000000021</v>
      </c>
      <c r="X50">
        <v>3.15E-2</v>
      </c>
      <c r="Y50">
        <f t="shared" si="32"/>
        <v>-76.190476190476261</v>
      </c>
    </row>
    <row r="51" spans="1:26">
      <c r="A51">
        <v>6</v>
      </c>
      <c r="B51">
        <v>5.91</v>
      </c>
      <c r="C51">
        <v>5.56</v>
      </c>
      <c r="D51" s="3">
        <v>0.58263888888888882</v>
      </c>
      <c r="E51" s="3">
        <v>0.58611111111111114</v>
      </c>
      <c r="F51">
        <f t="shared" si="23"/>
        <v>0.35000000000000053</v>
      </c>
      <c r="G51">
        <f t="shared" si="25"/>
        <v>7.0000000000000104E-2</v>
      </c>
      <c r="H51">
        <f t="shared" si="24"/>
        <v>4.2000000000000064</v>
      </c>
      <c r="I51">
        <f t="shared" si="26"/>
        <v>3.8400000000000065</v>
      </c>
      <c r="J51">
        <v>1.7000000000000001E-2</v>
      </c>
      <c r="K51">
        <f t="shared" si="27"/>
        <v>225.88235294117683</v>
      </c>
      <c r="M51">
        <v>2.5000000000000001E-2</v>
      </c>
      <c r="O51">
        <v>6</v>
      </c>
      <c r="P51">
        <v>5.77</v>
      </c>
      <c r="Q51">
        <v>5.62</v>
      </c>
      <c r="R51" s="3">
        <v>0.48055555555555557</v>
      </c>
      <c r="S51" s="3">
        <v>0.48402777777777778</v>
      </c>
      <c r="T51">
        <f t="shared" si="28"/>
        <v>0.14999999999999947</v>
      </c>
      <c r="U51">
        <f t="shared" si="29"/>
        <v>2.9999999999999895E-2</v>
      </c>
      <c r="V51">
        <f t="shared" si="30"/>
        <v>1.7999999999999936</v>
      </c>
      <c r="W51">
        <f t="shared" si="31"/>
        <v>-3.720000000000006</v>
      </c>
      <c r="X51">
        <v>3.9699999999999999E-2</v>
      </c>
      <c r="Y51">
        <f t="shared" si="32"/>
        <v>-93.702770780856582</v>
      </c>
    </row>
    <row r="52" spans="1:26">
      <c r="A52">
        <v>7</v>
      </c>
      <c r="B52">
        <v>6.08</v>
      </c>
      <c r="C52">
        <v>5.95</v>
      </c>
      <c r="D52" s="3">
        <v>0.58680555555555558</v>
      </c>
      <c r="E52" s="3">
        <v>0.59027777777777779</v>
      </c>
      <c r="F52">
        <f t="shared" si="23"/>
        <v>0.12999999999999989</v>
      </c>
      <c r="G52">
        <f t="shared" si="25"/>
        <v>2.5999999999999978E-2</v>
      </c>
      <c r="H52">
        <f t="shared" si="24"/>
        <v>1.5599999999999987</v>
      </c>
      <c r="I52">
        <f t="shared" si="26"/>
        <v>1.1999999999999988</v>
      </c>
      <c r="J52">
        <v>2.2200000000000001E-2</v>
      </c>
      <c r="K52">
        <f t="shared" si="27"/>
        <v>54.054054054053999</v>
      </c>
      <c r="M52">
        <v>2.6499999999999999E-2</v>
      </c>
      <c r="O52">
        <v>7</v>
      </c>
      <c r="P52">
        <v>5.89</v>
      </c>
      <c r="Q52">
        <v>5.6</v>
      </c>
      <c r="R52" s="3">
        <v>0.48472222222222222</v>
      </c>
      <c r="S52" s="3">
        <v>0.48819444444444443</v>
      </c>
      <c r="T52">
        <f t="shared" si="28"/>
        <v>0.29000000000000004</v>
      </c>
      <c r="U52">
        <f t="shared" si="29"/>
        <v>5.800000000000001E-2</v>
      </c>
      <c r="V52">
        <f t="shared" si="30"/>
        <v>3.4800000000000004</v>
      </c>
      <c r="W52">
        <f t="shared" si="31"/>
        <v>-2.0399999999999991</v>
      </c>
      <c r="X52">
        <v>2.5600000000000001E-2</v>
      </c>
      <c r="Y52">
        <f t="shared" si="32"/>
        <v>-79.687499999999957</v>
      </c>
    </row>
    <row r="53" spans="1:26">
      <c r="A53">
        <v>8</v>
      </c>
      <c r="B53">
        <v>5.88</v>
      </c>
      <c r="C53">
        <v>5.47</v>
      </c>
      <c r="D53" s="3">
        <v>0.59027777777777779</v>
      </c>
      <c r="E53" s="3">
        <v>0.59375</v>
      </c>
      <c r="F53">
        <f t="shared" si="23"/>
        <v>0.41000000000000014</v>
      </c>
      <c r="G53">
        <f t="shared" si="25"/>
        <v>8.2000000000000031E-2</v>
      </c>
      <c r="H53">
        <f t="shared" si="24"/>
        <v>4.9200000000000017</v>
      </c>
      <c r="I53">
        <f t="shared" si="26"/>
        <v>4.5600000000000014</v>
      </c>
      <c r="J53">
        <v>1.4E-2</v>
      </c>
      <c r="K53">
        <f t="shared" si="27"/>
        <v>325.71428571428578</v>
      </c>
      <c r="M53">
        <v>3.0200000000000001E-2</v>
      </c>
      <c r="O53">
        <v>8</v>
      </c>
      <c r="R53" s="3"/>
      <c r="S53" s="3"/>
      <c r="T53">
        <f t="shared" si="28"/>
        <v>0</v>
      </c>
      <c r="U53">
        <f t="shared" si="29"/>
        <v>0</v>
      </c>
      <c r="V53">
        <f t="shared" si="30"/>
        <v>0</v>
      </c>
      <c r="W53">
        <f t="shared" si="31"/>
        <v>-5.52</v>
      </c>
    </row>
    <row r="54" spans="1:26">
      <c r="A54">
        <v>9</v>
      </c>
      <c r="B54">
        <v>5.94</v>
      </c>
      <c r="C54">
        <v>5.87</v>
      </c>
      <c r="D54" s="3">
        <v>0.59375</v>
      </c>
      <c r="E54" s="3">
        <v>0.59722222222222221</v>
      </c>
      <c r="F54">
        <f t="shared" si="23"/>
        <v>7.0000000000000284E-2</v>
      </c>
      <c r="G54">
        <f t="shared" si="25"/>
        <v>1.4000000000000058E-2</v>
      </c>
      <c r="H54">
        <f t="shared" si="24"/>
        <v>0.84000000000000341</v>
      </c>
      <c r="I54">
        <f t="shared" si="26"/>
        <v>0.48000000000000342</v>
      </c>
      <c r="J54" t="s">
        <v>31</v>
      </c>
      <c r="M54" s="1">
        <f>+AVERAGE(M5:M53)</f>
        <v>3.1669387755102037E-2</v>
      </c>
      <c r="O54">
        <v>9</v>
      </c>
      <c r="P54">
        <v>5.77</v>
      </c>
      <c r="Q54">
        <v>5.48</v>
      </c>
      <c r="R54" s="3">
        <v>0.48888888888888887</v>
      </c>
      <c r="S54" s="3">
        <v>0.49236111111111108</v>
      </c>
      <c r="T54">
        <f t="shared" si="28"/>
        <v>0.28999999999999915</v>
      </c>
      <c r="U54">
        <f t="shared" si="29"/>
        <v>5.7999999999999829E-2</v>
      </c>
      <c r="V54">
        <f t="shared" si="30"/>
        <v>3.4799999999999898</v>
      </c>
      <c r="W54">
        <f t="shared" si="31"/>
        <v>-2.0400000000000098</v>
      </c>
      <c r="X54">
        <v>3.4700000000000002E-2</v>
      </c>
      <c r="Y54">
        <f t="shared" si="32"/>
        <v>-58.789625360230829</v>
      </c>
    </row>
    <row r="55" spans="1:26">
      <c r="A55">
        <v>10</v>
      </c>
      <c r="B55">
        <v>5.93</v>
      </c>
      <c r="C55">
        <v>5.85</v>
      </c>
      <c r="D55" s="3">
        <v>0.59791666666666665</v>
      </c>
      <c r="E55" s="3">
        <v>0.60138888888888886</v>
      </c>
      <c r="F55">
        <f t="shared" si="23"/>
        <v>8.0000000000000071E-2</v>
      </c>
      <c r="G55">
        <f t="shared" si="25"/>
        <v>1.6000000000000014E-2</v>
      </c>
      <c r="H55">
        <f t="shared" si="24"/>
        <v>0.96000000000000085</v>
      </c>
      <c r="I55">
        <f t="shared" si="26"/>
        <v>0.60000000000000087</v>
      </c>
      <c r="J55">
        <v>1.0999999999999999E-2</v>
      </c>
      <c r="K55">
        <f t="shared" si="27"/>
        <v>54.545454545454625</v>
      </c>
      <c r="O55">
        <v>10</v>
      </c>
      <c r="P55">
        <v>5.79</v>
      </c>
      <c r="Q55">
        <v>5.66</v>
      </c>
      <c r="R55" s="3">
        <v>0.49305555555555558</v>
      </c>
      <c r="S55" s="3">
        <v>0.49652777777777773</v>
      </c>
      <c r="T55">
        <f t="shared" si="28"/>
        <v>0.12999999999999989</v>
      </c>
      <c r="U55">
        <f t="shared" si="29"/>
        <v>2.5999999999999978E-2</v>
      </c>
      <c r="V55">
        <f t="shared" si="30"/>
        <v>1.5599999999999987</v>
      </c>
      <c r="W55">
        <f t="shared" si="31"/>
        <v>-3.9600000000000009</v>
      </c>
      <c r="X55">
        <v>2.4400000000000002E-2</v>
      </c>
      <c r="Y55">
        <f t="shared" si="32"/>
        <v>-162.29508196721315</v>
      </c>
    </row>
    <row r="56" spans="1:26">
      <c r="A56" t="s">
        <v>9</v>
      </c>
      <c r="B56">
        <v>5.65</v>
      </c>
      <c r="C56">
        <v>5.62</v>
      </c>
      <c r="D56" s="3">
        <v>0.60138888888888886</v>
      </c>
      <c r="E56" s="3">
        <v>0.60486111111111118</v>
      </c>
      <c r="F56">
        <f t="shared" si="23"/>
        <v>3.0000000000000249E-2</v>
      </c>
      <c r="G56">
        <f t="shared" si="25"/>
        <v>6.0000000000000496E-3</v>
      </c>
      <c r="H56">
        <f t="shared" si="24"/>
        <v>0.36000000000000298</v>
      </c>
      <c r="O56" t="s">
        <v>9</v>
      </c>
      <c r="P56">
        <v>5.89</v>
      </c>
      <c r="Q56">
        <v>5.43</v>
      </c>
      <c r="R56" s="3">
        <v>0.49722222222222223</v>
      </c>
      <c r="S56" s="3">
        <v>0.50069444444444444</v>
      </c>
      <c r="T56">
        <f t="shared" si="28"/>
        <v>0.45999999999999996</v>
      </c>
      <c r="U56">
        <f t="shared" si="29"/>
        <v>9.1999999999999998E-2</v>
      </c>
      <c r="V56">
        <f t="shared" si="30"/>
        <v>5.52</v>
      </c>
    </row>
    <row r="57" spans="1:26">
      <c r="K57" s="5">
        <f>AVERAGE(K46:K55)</f>
        <v>151.96232894134454</v>
      </c>
    </row>
    <row r="59" spans="1:26">
      <c r="O59" s="5" t="s">
        <v>40</v>
      </c>
    </row>
    <row r="60" spans="1:26">
      <c r="A60" t="s">
        <v>41</v>
      </c>
      <c r="F60" t="s">
        <v>14</v>
      </c>
      <c r="J60" t="s">
        <v>16</v>
      </c>
      <c r="O60" t="s">
        <v>18</v>
      </c>
      <c r="P60" t="s">
        <v>19</v>
      </c>
      <c r="Q60" t="s">
        <v>20</v>
      </c>
      <c r="R60" t="s">
        <v>21</v>
      </c>
      <c r="S60" t="s">
        <v>22</v>
      </c>
      <c r="T60" t="s">
        <v>14</v>
      </c>
      <c r="X60" t="s">
        <v>16</v>
      </c>
    </row>
    <row r="61" spans="1:26">
      <c r="A61" t="s">
        <v>18</v>
      </c>
      <c r="B61" t="s">
        <v>19</v>
      </c>
      <c r="C61" t="s">
        <v>20</v>
      </c>
      <c r="D61" t="s">
        <v>21</v>
      </c>
      <c r="E61" t="s">
        <v>22</v>
      </c>
      <c r="F61" t="s">
        <v>23</v>
      </c>
      <c r="G61" t="s">
        <v>24</v>
      </c>
      <c r="H61" t="s">
        <v>25</v>
      </c>
      <c r="I61" t="s">
        <v>25</v>
      </c>
      <c r="J61" s="4" t="s">
        <v>29</v>
      </c>
      <c r="K61" t="s">
        <v>27</v>
      </c>
      <c r="O61" t="s">
        <v>40</v>
      </c>
      <c r="T61" t="s">
        <v>23</v>
      </c>
      <c r="U61" t="s">
        <v>24</v>
      </c>
      <c r="V61" t="s">
        <v>25</v>
      </c>
      <c r="W61" t="s">
        <v>25</v>
      </c>
      <c r="X61" s="4" t="s">
        <v>29</v>
      </c>
      <c r="Y61" s="1" t="s">
        <v>27</v>
      </c>
      <c r="Z61" t="s">
        <v>27</v>
      </c>
    </row>
    <row r="62" spans="1:26">
      <c r="A62">
        <v>1</v>
      </c>
      <c r="B62">
        <v>5.7</v>
      </c>
      <c r="C62">
        <v>5.61</v>
      </c>
      <c r="D62" s="3">
        <v>0.61527777777777781</v>
      </c>
      <c r="E62" s="3">
        <v>0.61875000000000002</v>
      </c>
      <c r="F62">
        <f t="shared" ref="F62:F72" si="33">+B62-C62</f>
        <v>8.9999999999999858E-2</v>
      </c>
      <c r="G62">
        <f>+F62/5</f>
        <v>1.7999999999999971E-2</v>
      </c>
      <c r="H62">
        <f t="shared" ref="H62:H72" si="34">+G62*60</f>
        <v>1.0799999999999983</v>
      </c>
      <c r="I62">
        <f>+H62-0.24</f>
        <v>0.8399999999999983</v>
      </c>
      <c r="J62">
        <v>1.03E-2</v>
      </c>
      <c r="K62">
        <f>+I62/J62</f>
        <v>81.553398058252256</v>
      </c>
      <c r="O62">
        <v>1</v>
      </c>
      <c r="P62">
        <v>5.73</v>
      </c>
      <c r="Q62">
        <v>5.32</v>
      </c>
      <c r="R62" s="3">
        <v>0.50138888888888888</v>
      </c>
      <c r="S62" s="3">
        <v>0.50486111111111109</v>
      </c>
      <c r="T62">
        <f>+P62-Q62</f>
        <v>0.41000000000000014</v>
      </c>
      <c r="U62">
        <f>+T62/5</f>
        <v>8.2000000000000031E-2</v>
      </c>
      <c r="V62">
        <f>+U62*60</f>
        <v>4.9200000000000017</v>
      </c>
      <c r="W62">
        <f>+V62-1.2</f>
        <v>3.7200000000000015</v>
      </c>
      <c r="X62">
        <v>2.9000000000000001E-2</v>
      </c>
      <c r="Y62">
        <f>+W62/X62</f>
        <v>128.27586206896555</v>
      </c>
      <c r="Z62">
        <v>128.27586206896555</v>
      </c>
    </row>
    <row r="63" spans="1:26">
      <c r="A63">
        <v>2</v>
      </c>
      <c r="B63">
        <v>5.68</v>
      </c>
      <c r="C63">
        <v>5.3</v>
      </c>
      <c r="D63" s="3">
        <v>0.61875000000000002</v>
      </c>
      <c r="E63" s="3">
        <v>0.62222222222222223</v>
      </c>
      <c r="F63">
        <f t="shared" si="33"/>
        <v>0.37999999999999989</v>
      </c>
      <c r="G63">
        <f t="shared" ref="G63:G72" si="35">+F63/5</f>
        <v>7.5999999999999984E-2</v>
      </c>
      <c r="H63">
        <f t="shared" si="34"/>
        <v>4.5599999999999987</v>
      </c>
      <c r="I63">
        <f t="shared" ref="I63:I71" si="36">+H63-0.24</f>
        <v>4.3199999999999985</v>
      </c>
      <c r="J63">
        <v>1.2699999999999999E-2</v>
      </c>
      <c r="K63">
        <f t="shared" ref="K63:K71" si="37">+I63/J63</f>
        <v>340.15748031496054</v>
      </c>
      <c r="O63">
        <v>2</v>
      </c>
      <c r="P63">
        <v>5.63</v>
      </c>
      <c r="Q63">
        <v>5.55</v>
      </c>
      <c r="R63" s="3">
        <v>0.50555555555555554</v>
      </c>
      <c r="S63" s="3">
        <v>0.50902777777777775</v>
      </c>
      <c r="T63">
        <f t="shared" ref="T63:T72" si="38">+P63-Q63</f>
        <v>8.0000000000000071E-2</v>
      </c>
      <c r="U63">
        <f t="shared" ref="U63:U72" si="39">+T63/5</f>
        <v>1.6000000000000014E-2</v>
      </c>
      <c r="V63">
        <f t="shared" ref="V63:V72" si="40">+U63*60</f>
        <v>0.96000000000000085</v>
      </c>
      <c r="W63">
        <f t="shared" ref="W63:W71" si="41">+V63-1.2</f>
        <v>-0.2399999999999991</v>
      </c>
      <c r="X63">
        <v>3.1300000000000001E-2</v>
      </c>
      <c r="Y63">
        <f t="shared" ref="Y63:Y71" si="42">+W63/X63</f>
        <v>-7.6677316293929421</v>
      </c>
    </row>
    <row r="64" spans="1:26">
      <c r="A64">
        <v>3</v>
      </c>
      <c r="B64">
        <v>5.83</v>
      </c>
      <c r="C64">
        <v>5.74</v>
      </c>
      <c r="D64" s="3">
        <v>0.62222222222222223</v>
      </c>
      <c r="E64" s="3">
        <v>0.62569444444444444</v>
      </c>
      <c r="F64">
        <f t="shared" si="33"/>
        <v>8.9999999999999858E-2</v>
      </c>
      <c r="G64">
        <f t="shared" si="35"/>
        <v>1.7999999999999971E-2</v>
      </c>
      <c r="H64">
        <f t="shared" si="34"/>
        <v>1.0799999999999983</v>
      </c>
      <c r="I64">
        <f t="shared" si="36"/>
        <v>0.8399999999999983</v>
      </c>
      <c r="J64" t="s">
        <v>31</v>
      </c>
      <c r="O64">
        <v>3</v>
      </c>
      <c r="P64">
        <v>5.62</v>
      </c>
      <c r="Q64">
        <v>5.38</v>
      </c>
      <c r="R64" s="3">
        <v>0.50972222222222219</v>
      </c>
      <c r="S64" s="3">
        <v>0.5131944444444444</v>
      </c>
      <c r="T64">
        <f t="shared" si="38"/>
        <v>0.24000000000000021</v>
      </c>
      <c r="U64">
        <f t="shared" si="39"/>
        <v>4.8000000000000043E-2</v>
      </c>
      <c r="V64">
        <f t="shared" si="40"/>
        <v>2.8800000000000026</v>
      </c>
      <c r="W64">
        <f t="shared" si="41"/>
        <v>1.6800000000000026</v>
      </c>
      <c r="X64">
        <v>1.9900000000000001E-2</v>
      </c>
      <c r="Y64">
        <f t="shared" si="42"/>
        <v>84.422110552763939</v>
      </c>
      <c r="Z64">
        <v>84.422110552763939</v>
      </c>
    </row>
    <row r="65" spans="1:26">
      <c r="A65">
        <v>4</v>
      </c>
      <c r="B65">
        <v>5.95</v>
      </c>
      <c r="C65">
        <v>5.79</v>
      </c>
      <c r="D65" s="3">
        <v>0.62569444444444444</v>
      </c>
      <c r="E65" s="3">
        <v>0.62916666666666665</v>
      </c>
      <c r="F65">
        <f t="shared" si="33"/>
        <v>0.16000000000000014</v>
      </c>
      <c r="G65">
        <f t="shared" si="35"/>
        <v>3.2000000000000028E-2</v>
      </c>
      <c r="H65">
        <f t="shared" si="34"/>
        <v>1.9200000000000017</v>
      </c>
      <c r="I65">
        <f t="shared" si="36"/>
        <v>1.6800000000000017</v>
      </c>
      <c r="J65" t="s">
        <v>31</v>
      </c>
      <c r="O65">
        <v>4</v>
      </c>
      <c r="P65">
        <v>5.45</v>
      </c>
      <c r="Q65">
        <v>5.18</v>
      </c>
      <c r="R65" s="3">
        <v>0.51388888888888895</v>
      </c>
      <c r="S65" s="3">
        <v>0.51736111111111105</v>
      </c>
      <c r="T65">
        <f t="shared" si="38"/>
        <v>0.27000000000000046</v>
      </c>
      <c r="U65">
        <f t="shared" si="39"/>
        <v>5.400000000000009E-2</v>
      </c>
      <c r="V65">
        <f t="shared" si="40"/>
        <v>3.2400000000000055</v>
      </c>
      <c r="W65">
        <f t="shared" si="41"/>
        <v>2.0400000000000054</v>
      </c>
      <c r="X65">
        <v>3.4200000000000001E-2</v>
      </c>
      <c r="Y65">
        <f t="shared" si="42"/>
        <v>59.649122807017697</v>
      </c>
      <c r="Z65">
        <v>59.649122807017697</v>
      </c>
    </row>
    <row r="66" spans="1:26">
      <c r="A66">
        <v>5</v>
      </c>
      <c r="B66">
        <v>5.99</v>
      </c>
      <c r="C66">
        <v>5.76</v>
      </c>
      <c r="D66" s="3">
        <v>0.62986111111111109</v>
      </c>
      <c r="E66" s="3">
        <v>0.6333333333333333</v>
      </c>
      <c r="F66">
        <f t="shared" si="33"/>
        <v>0.23000000000000043</v>
      </c>
      <c r="G66">
        <f t="shared" si="35"/>
        <v>4.6000000000000082E-2</v>
      </c>
      <c r="H66">
        <f t="shared" si="34"/>
        <v>2.7600000000000051</v>
      </c>
      <c r="I66">
        <f t="shared" si="36"/>
        <v>2.5200000000000049</v>
      </c>
      <c r="J66">
        <v>1.7100000000000001E-2</v>
      </c>
      <c r="K66">
        <f t="shared" si="37"/>
        <v>147.36842105263187</v>
      </c>
      <c r="O66">
        <v>5</v>
      </c>
      <c r="P66">
        <v>5.48</v>
      </c>
      <c r="Q66">
        <v>5.24</v>
      </c>
      <c r="R66" s="3">
        <v>0.5180555555555556</v>
      </c>
      <c r="S66" s="3">
        <v>0.52152777777777781</v>
      </c>
      <c r="T66">
        <f t="shared" si="38"/>
        <v>0.24000000000000021</v>
      </c>
      <c r="U66">
        <f t="shared" si="39"/>
        <v>4.8000000000000043E-2</v>
      </c>
      <c r="V66">
        <f t="shared" si="40"/>
        <v>2.8800000000000026</v>
      </c>
      <c r="W66">
        <f t="shared" si="41"/>
        <v>1.6800000000000026</v>
      </c>
      <c r="X66">
        <v>3.15E-2</v>
      </c>
      <c r="Y66">
        <f t="shared" si="42"/>
        <v>53.333333333333414</v>
      </c>
      <c r="Z66">
        <v>53.333333333333414</v>
      </c>
    </row>
    <row r="67" spans="1:26">
      <c r="A67">
        <v>6</v>
      </c>
      <c r="B67">
        <v>5.58</v>
      </c>
      <c r="C67">
        <v>4.93</v>
      </c>
      <c r="D67" s="3">
        <v>0.63402777777777775</v>
      </c>
      <c r="E67" s="3">
        <v>0.63749999999999996</v>
      </c>
      <c r="F67">
        <f t="shared" si="33"/>
        <v>0.65000000000000036</v>
      </c>
      <c r="G67">
        <f t="shared" si="35"/>
        <v>0.13000000000000006</v>
      </c>
      <c r="H67">
        <f t="shared" si="34"/>
        <v>7.8000000000000034</v>
      </c>
      <c r="I67">
        <f t="shared" si="36"/>
        <v>7.5600000000000032</v>
      </c>
      <c r="J67">
        <v>1.7000000000000001E-2</v>
      </c>
      <c r="K67">
        <f t="shared" si="37"/>
        <v>444.70588235294133</v>
      </c>
      <c r="O67">
        <v>6</v>
      </c>
      <c r="P67">
        <v>4.76</v>
      </c>
      <c r="Q67">
        <v>4.46</v>
      </c>
      <c r="R67" s="3">
        <v>0.52222222222222225</v>
      </c>
      <c r="S67" s="3">
        <v>0.52569444444444446</v>
      </c>
      <c r="T67">
        <f t="shared" si="38"/>
        <v>0.29999999999999982</v>
      </c>
      <c r="U67">
        <f t="shared" si="39"/>
        <v>5.9999999999999963E-2</v>
      </c>
      <c r="V67">
        <f t="shared" si="40"/>
        <v>3.5999999999999979</v>
      </c>
      <c r="W67">
        <f t="shared" si="41"/>
        <v>2.3999999999999977</v>
      </c>
      <c r="X67">
        <v>3.9699999999999999E-2</v>
      </c>
      <c r="Y67">
        <f t="shared" si="42"/>
        <v>60.453400503778283</v>
      </c>
      <c r="Z67">
        <v>60.453400503778283</v>
      </c>
    </row>
    <row r="68" spans="1:26">
      <c r="A68">
        <v>7</v>
      </c>
      <c r="B68">
        <v>5.7</v>
      </c>
      <c r="C68">
        <v>5.41</v>
      </c>
      <c r="D68" s="3">
        <v>0.63749999999999996</v>
      </c>
      <c r="E68" s="3">
        <v>0.64097222222222217</v>
      </c>
      <c r="F68">
        <f t="shared" si="33"/>
        <v>0.29000000000000004</v>
      </c>
      <c r="G68">
        <f t="shared" si="35"/>
        <v>5.800000000000001E-2</v>
      </c>
      <c r="H68">
        <f t="shared" si="34"/>
        <v>3.4800000000000004</v>
      </c>
      <c r="I68">
        <f t="shared" si="36"/>
        <v>3.24</v>
      </c>
      <c r="J68">
        <v>2.2200000000000001E-2</v>
      </c>
      <c r="K68">
        <f t="shared" si="37"/>
        <v>145.94594594594594</v>
      </c>
      <c r="O68">
        <v>7</v>
      </c>
      <c r="P68">
        <v>5.05</v>
      </c>
      <c r="Q68">
        <v>4.71</v>
      </c>
      <c r="R68" s="3">
        <v>0.52430555555555558</v>
      </c>
      <c r="S68" s="3">
        <v>0.52986111111111112</v>
      </c>
      <c r="T68">
        <f t="shared" si="38"/>
        <v>0.33999999999999986</v>
      </c>
      <c r="U68">
        <f t="shared" si="39"/>
        <v>6.7999999999999977E-2</v>
      </c>
      <c r="V68">
        <f t="shared" si="40"/>
        <v>4.0799999999999983</v>
      </c>
      <c r="W68">
        <f t="shared" si="41"/>
        <v>2.8799999999999981</v>
      </c>
      <c r="X68">
        <v>2.5600000000000001E-2</v>
      </c>
      <c r="Y68">
        <f t="shared" si="42"/>
        <v>112.49999999999991</v>
      </c>
      <c r="Z68">
        <v>112.5</v>
      </c>
    </row>
    <row r="69" spans="1:26">
      <c r="A69">
        <v>8</v>
      </c>
      <c r="B69">
        <v>5.62</v>
      </c>
      <c r="C69">
        <v>5.19</v>
      </c>
      <c r="D69" s="3">
        <v>0.64166666666666672</v>
      </c>
      <c r="E69" s="3">
        <v>0.64513888888888882</v>
      </c>
      <c r="F69">
        <f t="shared" si="33"/>
        <v>0.42999999999999972</v>
      </c>
      <c r="G69">
        <f t="shared" si="35"/>
        <v>8.5999999999999938E-2</v>
      </c>
      <c r="H69">
        <f t="shared" si="34"/>
        <v>5.1599999999999966</v>
      </c>
      <c r="I69">
        <f t="shared" si="36"/>
        <v>4.9199999999999964</v>
      </c>
      <c r="J69">
        <v>1.4E-2</v>
      </c>
      <c r="K69">
        <f t="shared" si="37"/>
        <v>351.42857142857116</v>
      </c>
      <c r="O69">
        <v>8</v>
      </c>
      <c r="R69" s="3"/>
      <c r="S69" s="3"/>
      <c r="T69">
        <f t="shared" si="38"/>
        <v>0</v>
      </c>
      <c r="U69">
        <f t="shared" si="39"/>
        <v>0</v>
      </c>
      <c r="V69">
        <f t="shared" si="40"/>
        <v>0</v>
      </c>
      <c r="W69">
        <f t="shared" si="41"/>
        <v>-1.2</v>
      </c>
    </row>
    <row r="70" spans="1:26">
      <c r="A70">
        <v>9</v>
      </c>
      <c r="B70">
        <v>5.7</v>
      </c>
      <c r="C70">
        <v>5.72</v>
      </c>
      <c r="D70" s="3">
        <v>0.64513888888888882</v>
      </c>
      <c r="E70" s="3">
        <v>0.64861111111111114</v>
      </c>
      <c r="F70">
        <f t="shared" si="33"/>
        <v>-1.9999999999999574E-2</v>
      </c>
      <c r="G70">
        <f t="shared" si="35"/>
        <v>-3.9999999999999151E-3</v>
      </c>
      <c r="H70">
        <f t="shared" si="34"/>
        <v>-0.23999999999999491</v>
      </c>
      <c r="I70">
        <f t="shared" si="36"/>
        <v>-0.47999999999999488</v>
      </c>
      <c r="J70" t="s">
        <v>31</v>
      </c>
      <c r="O70">
        <v>9</v>
      </c>
      <c r="P70">
        <v>5</v>
      </c>
      <c r="Q70">
        <v>4.42</v>
      </c>
      <c r="R70" s="3">
        <v>0.53055555555555556</v>
      </c>
      <c r="S70" s="3">
        <v>0.53402777777777777</v>
      </c>
      <c r="T70">
        <f t="shared" si="38"/>
        <v>0.58000000000000007</v>
      </c>
      <c r="U70">
        <f t="shared" si="39"/>
        <v>0.11600000000000002</v>
      </c>
      <c r="V70">
        <f t="shared" si="40"/>
        <v>6.9600000000000009</v>
      </c>
      <c r="W70">
        <f t="shared" si="41"/>
        <v>5.7600000000000007</v>
      </c>
      <c r="X70">
        <v>3.4700000000000002E-2</v>
      </c>
      <c r="Y70">
        <f t="shared" si="42"/>
        <v>165.99423631123921</v>
      </c>
      <c r="Z70">
        <v>165.99423631123921</v>
      </c>
    </row>
    <row r="71" spans="1:26">
      <c r="A71">
        <v>10</v>
      </c>
      <c r="B71">
        <v>6</v>
      </c>
      <c r="C71">
        <v>5.8</v>
      </c>
      <c r="D71" s="3">
        <v>0.64930555555555558</v>
      </c>
      <c r="E71" s="3">
        <v>0.65208333333333335</v>
      </c>
      <c r="F71">
        <f t="shared" si="33"/>
        <v>0.20000000000000018</v>
      </c>
      <c r="G71">
        <f t="shared" si="35"/>
        <v>4.0000000000000036E-2</v>
      </c>
      <c r="H71">
        <f t="shared" si="34"/>
        <v>2.4000000000000021</v>
      </c>
      <c r="I71">
        <f t="shared" si="36"/>
        <v>2.1600000000000019</v>
      </c>
      <c r="J71">
        <v>1.0999999999999999E-2</v>
      </c>
      <c r="K71">
        <f t="shared" si="37"/>
        <v>196.36363636363654</v>
      </c>
      <c r="O71">
        <v>10</v>
      </c>
      <c r="P71">
        <v>5.21</v>
      </c>
      <c r="Q71">
        <v>5.09</v>
      </c>
      <c r="R71" s="3">
        <v>0.53472222222222221</v>
      </c>
      <c r="S71" s="3">
        <v>0.53819444444444442</v>
      </c>
      <c r="T71">
        <f t="shared" si="38"/>
        <v>0.12000000000000011</v>
      </c>
      <c r="U71">
        <f t="shared" si="39"/>
        <v>2.4000000000000021E-2</v>
      </c>
      <c r="V71">
        <f t="shared" si="40"/>
        <v>1.4400000000000013</v>
      </c>
      <c r="W71">
        <f t="shared" si="41"/>
        <v>0.24000000000000132</v>
      </c>
      <c r="X71">
        <v>2.4400000000000002E-2</v>
      </c>
      <c r="Y71">
        <f t="shared" si="42"/>
        <v>9.8360655737705454</v>
      </c>
      <c r="Z71">
        <v>9.8360655737705454</v>
      </c>
    </row>
    <row r="72" spans="1:26">
      <c r="A72" t="s">
        <v>9</v>
      </c>
      <c r="B72">
        <v>6.12</v>
      </c>
      <c r="C72">
        <v>6.1</v>
      </c>
      <c r="D72" s="3">
        <v>0.65625</v>
      </c>
      <c r="E72" s="3">
        <v>0.65972222222222221</v>
      </c>
      <c r="F72">
        <f t="shared" si="33"/>
        <v>2.0000000000000462E-2</v>
      </c>
      <c r="G72">
        <f t="shared" si="35"/>
        <v>4.000000000000092E-3</v>
      </c>
      <c r="H72">
        <f t="shared" si="34"/>
        <v>0.24000000000000551</v>
      </c>
      <c r="O72" t="s">
        <v>9</v>
      </c>
      <c r="P72">
        <v>5.77</v>
      </c>
      <c r="Q72">
        <v>5.67</v>
      </c>
      <c r="R72" s="3">
        <v>0.53888888888888886</v>
      </c>
      <c r="S72" s="3">
        <v>0.54236111111111118</v>
      </c>
      <c r="T72">
        <f t="shared" si="38"/>
        <v>9.9999999999999645E-2</v>
      </c>
      <c r="U72">
        <f t="shared" si="39"/>
        <v>1.9999999999999928E-2</v>
      </c>
      <c r="V72">
        <f t="shared" si="40"/>
        <v>1.1999999999999957</v>
      </c>
    </row>
    <row r="73" spans="1:26">
      <c r="K73" s="5">
        <f>AVERAGE(K62:K71)</f>
        <v>243.93190507384847</v>
      </c>
      <c r="Z73" s="9">
        <f>AVERAGE(Z62:Z71)</f>
        <v>84.30801639385858</v>
      </c>
    </row>
    <row r="76" spans="1:26">
      <c r="A76" s="6" t="s">
        <v>42</v>
      </c>
      <c r="B76" t="s">
        <v>13</v>
      </c>
      <c r="O76" s="5" t="s">
        <v>43</v>
      </c>
      <c r="T76" t="s">
        <v>14</v>
      </c>
      <c r="X76" t="s">
        <v>16</v>
      </c>
    </row>
    <row r="77" spans="1:26">
      <c r="F77" t="s">
        <v>14</v>
      </c>
      <c r="J77" t="s">
        <v>16</v>
      </c>
      <c r="O77" t="s">
        <v>18</v>
      </c>
      <c r="P77" t="s">
        <v>19</v>
      </c>
      <c r="Q77" t="s">
        <v>20</v>
      </c>
      <c r="R77" t="s">
        <v>21</v>
      </c>
      <c r="S77" t="s">
        <v>22</v>
      </c>
      <c r="T77" t="s">
        <v>23</v>
      </c>
      <c r="U77" t="s">
        <v>24</v>
      </c>
      <c r="V77" t="s">
        <v>25</v>
      </c>
      <c r="W77" t="s">
        <v>25</v>
      </c>
      <c r="X77" s="4" t="s">
        <v>29</v>
      </c>
      <c r="Y77" s="1" t="s">
        <v>27</v>
      </c>
      <c r="Z77" t="s">
        <v>27</v>
      </c>
    </row>
    <row r="78" spans="1:26">
      <c r="A78" t="s">
        <v>18</v>
      </c>
      <c r="B78" t="s">
        <v>19</v>
      </c>
      <c r="C78" t="s">
        <v>20</v>
      </c>
      <c r="D78" t="s">
        <v>21</v>
      </c>
      <c r="E78" t="s">
        <v>22</v>
      </c>
      <c r="F78" t="s">
        <v>23</v>
      </c>
      <c r="G78" t="s">
        <v>24</v>
      </c>
      <c r="H78" t="s">
        <v>25</v>
      </c>
      <c r="I78" t="s">
        <v>25</v>
      </c>
      <c r="J78" s="4" t="s">
        <v>29</v>
      </c>
      <c r="K78" t="s">
        <v>27</v>
      </c>
      <c r="O78">
        <v>1</v>
      </c>
      <c r="P78">
        <v>5.34</v>
      </c>
      <c r="Q78">
        <v>4.9800000000000004</v>
      </c>
      <c r="R78" s="3">
        <v>0.54305555555555551</v>
      </c>
      <c r="S78" s="3">
        <v>0.54652777777777783</v>
      </c>
      <c r="T78">
        <f>+P78-Q78</f>
        <v>0.35999999999999943</v>
      </c>
      <c r="U78">
        <f>+T78/5</f>
        <v>7.1999999999999884E-2</v>
      </c>
      <c r="V78">
        <f>+U78*60</f>
        <v>4.3199999999999932</v>
      </c>
      <c r="W78">
        <f>+V78-4.8</f>
        <v>-0.48000000000000664</v>
      </c>
      <c r="X78">
        <v>2.9000000000000001E-2</v>
      </c>
      <c r="Y78">
        <f>+W78/X78</f>
        <v>-16.551724137931263</v>
      </c>
    </row>
    <row r="79" spans="1:26">
      <c r="A79">
        <v>1</v>
      </c>
      <c r="B79">
        <v>4.7699999999999996</v>
      </c>
      <c r="C79">
        <v>4.3499999999999996</v>
      </c>
      <c r="D79" s="3">
        <v>0.41944444444444445</v>
      </c>
      <c r="E79" s="3">
        <v>0.42291666666666666</v>
      </c>
      <c r="F79">
        <f t="shared" ref="F79:F89" si="43">+B79-C79</f>
        <v>0.41999999999999993</v>
      </c>
      <c r="G79">
        <f>+F79/5</f>
        <v>8.3999999999999991E-2</v>
      </c>
      <c r="H79">
        <f t="shared" ref="H79:H89" si="44">+G79*60</f>
        <v>5.0399999999999991</v>
      </c>
      <c r="I79">
        <f>+H79-0</f>
        <v>5.0399999999999991</v>
      </c>
      <c r="J79">
        <v>1.5900000000000001E-2</v>
      </c>
      <c r="K79">
        <f>+I79/J79</f>
        <v>316.98113207547163</v>
      </c>
      <c r="O79">
        <v>2</v>
      </c>
      <c r="P79">
        <v>5.55</v>
      </c>
      <c r="Q79">
        <v>5.54</v>
      </c>
      <c r="R79" s="3">
        <v>0.54722222222222217</v>
      </c>
      <c r="S79" s="3">
        <v>0.55069444444444449</v>
      </c>
      <c r="T79">
        <f t="shared" ref="T79:T88" si="45">+P79-Q79</f>
        <v>9.9999999999997868E-3</v>
      </c>
      <c r="U79">
        <f t="shared" ref="U79:U88" si="46">+T79/5</f>
        <v>1.9999999999999575E-3</v>
      </c>
      <c r="V79">
        <f t="shared" ref="V79:V88" si="47">+U79*60</f>
        <v>0.11999999999999746</v>
      </c>
      <c r="W79">
        <f t="shared" ref="W79:W87" si="48">+V79-4.8</f>
        <v>-4.6800000000000024</v>
      </c>
      <c r="X79">
        <v>3.1300000000000001E-2</v>
      </c>
      <c r="Y79">
        <f t="shared" ref="Y79:Y87" si="49">+W79/X79</f>
        <v>-149.52076677316302</v>
      </c>
    </row>
    <row r="80" spans="1:26">
      <c r="A80">
        <v>2</v>
      </c>
      <c r="B80">
        <v>3.18</v>
      </c>
      <c r="C80">
        <v>2.86</v>
      </c>
      <c r="D80" s="3">
        <v>0.4236111111111111</v>
      </c>
      <c r="E80" s="3">
        <v>0.42708333333333331</v>
      </c>
      <c r="F80">
        <f t="shared" si="43"/>
        <v>0.32000000000000028</v>
      </c>
      <c r="G80">
        <f t="shared" ref="G80:G89" si="50">+F80/5</f>
        <v>6.4000000000000057E-2</v>
      </c>
      <c r="H80">
        <f t="shared" si="44"/>
        <v>3.8400000000000034</v>
      </c>
      <c r="I80">
        <f t="shared" ref="I80:I88" si="51">+H80-0</f>
        <v>3.8400000000000034</v>
      </c>
      <c r="J80">
        <v>2.3699999999999999E-2</v>
      </c>
      <c r="K80">
        <f t="shared" ref="K80:K88" si="52">+I80/J80</f>
        <v>162.02531645569636</v>
      </c>
      <c r="O80">
        <v>3</v>
      </c>
      <c r="P80">
        <v>5.33</v>
      </c>
      <c r="Q80">
        <v>4.91</v>
      </c>
      <c r="R80" s="3">
        <v>0.55138888888888882</v>
      </c>
      <c r="S80" s="3">
        <v>0.55486111111111114</v>
      </c>
      <c r="T80">
        <f t="shared" si="45"/>
        <v>0.41999999999999993</v>
      </c>
      <c r="U80">
        <f t="shared" si="46"/>
        <v>8.3999999999999991E-2</v>
      </c>
      <c r="V80">
        <f t="shared" si="47"/>
        <v>5.0399999999999991</v>
      </c>
      <c r="W80">
        <f t="shared" si="48"/>
        <v>0.23999999999999932</v>
      </c>
      <c r="X80">
        <v>1.9900000000000001E-2</v>
      </c>
      <c r="Y80">
        <f t="shared" si="49"/>
        <v>12.060301507537654</v>
      </c>
      <c r="Z80">
        <v>12.060301507537654</v>
      </c>
    </row>
    <row r="81" spans="1:26">
      <c r="A81">
        <v>3</v>
      </c>
      <c r="B81">
        <v>3.14</v>
      </c>
      <c r="C81">
        <v>2.73</v>
      </c>
      <c r="D81" s="3">
        <v>0.4284722222222222</v>
      </c>
      <c r="E81" s="3">
        <v>0.43194444444444446</v>
      </c>
      <c r="F81">
        <f t="shared" si="43"/>
        <v>0.41000000000000014</v>
      </c>
      <c r="G81">
        <f t="shared" si="50"/>
        <v>8.2000000000000031E-2</v>
      </c>
      <c r="H81">
        <f t="shared" si="44"/>
        <v>4.9200000000000017</v>
      </c>
      <c r="I81">
        <f t="shared" si="51"/>
        <v>4.9200000000000017</v>
      </c>
      <c r="J81">
        <v>2.6100000000000002E-2</v>
      </c>
      <c r="K81">
        <f t="shared" si="52"/>
        <v>188.50574712643683</v>
      </c>
      <c r="O81">
        <v>4</v>
      </c>
      <c r="P81">
        <v>5.49</v>
      </c>
      <c r="Q81">
        <v>5.89</v>
      </c>
      <c r="R81" s="3">
        <v>0.55555555555555558</v>
      </c>
      <c r="S81" s="3">
        <v>0.55902777777777779</v>
      </c>
      <c r="T81">
        <f t="shared" si="45"/>
        <v>-0.39999999999999947</v>
      </c>
      <c r="U81">
        <f t="shared" si="46"/>
        <v>-7.9999999999999891E-2</v>
      </c>
      <c r="V81">
        <f t="shared" si="47"/>
        <v>-4.7999999999999936</v>
      </c>
      <c r="W81">
        <f t="shared" si="48"/>
        <v>-9.5999999999999943</v>
      </c>
      <c r="X81">
        <v>3.4200000000000001E-2</v>
      </c>
      <c r="Y81">
        <f t="shared" si="49"/>
        <v>-280.70175438596476</v>
      </c>
    </row>
    <row r="82" spans="1:26">
      <c r="A82">
        <v>4</v>
      </c>
      <c r="B82">
        <v>3.46</v>
      </c>
      <c r="C82">
        <v>2.99</v>
      </c>
      <c r="D82" s="3">
        <v>0.43263888888888885</v>
      </c>
      <c r="E82" s="3">
        <v>0.43611111111111112</v>
      </c>
      <c r="F82">
        <f t="shared" si="43"/>
        <v>0.46999999999999975</v>
      </c>
      <c r="G82">
        <f t="shared" si="50"/>
        <v>9.3999999999999945E-2</v>
      </c>
      <c r="H82">
        <f t="shared" si="44"/>
        <v>5.639999999999997</v>
      </c>
      <c r="I82">
        <f t="shared" si="51"/>
        <v>5.639999999999997</v>
      </c>
      <c r="J82">
        <v>2.3400000000000001E-2</v>
      </c>
      <c r="K82">
        <f t="shared" si="52"/>
        <v>241.02564102564088</v>
      </c>
      <c r="O82">
        <v>5</v>
      </c>
      <c r="P82">
        <v>5.42</v>
      </c>
      <c r="Q82">
        <v>4.96</v>
      </c>
      <c r="R82" s="3">
        <v>0.55972222222222223</v>
      </c>
      <c r="S82" s="3">
        <v>0.56319444444444444</v>
      </c>
      <c r="T82">
        <f t="shared" si="45"/>
        <v>0.45999999999999996</v>
      </c>
      <c r="U82">
        <f t="shared" si="46"/>
        <v>9.1999999999999998E-2</v>
      </c>
      <c r="V82">
        <f t="shared" si="47"/>
        <v>5.52</v>
      </c>
      <c r="W82">
        <f t="shared" si="48"/>
        <v>0.71999999999999975</v>
      </c>
      <c r="X82">
        <v>3.15E-2</v>
      </c>
      <c r="Y82">
        <f t="shared" si="49"/>
        <v>22.857142857142851</v>
      </c>
      <c r="Z82">
        <v>22.857142857142851</v>
      </c>
    </row>
    <row r="83" spans="1:26">
      <c r="A83">
        <v>5</v>
      </c>
      <c r="B83">
        <v>4.0599999999999996</v>
      </c>
      <c r="C83">
        <v>3.82</v>
      </c>
      <c r="D83" s="3">
        <v>0.4368055555555555</v>
      </c>
      <c r="E83" s="3">
        <v>0.44027777777777777</v>
      </c>
      <c r="F83">
        <f t="shared" si="43"/>
        <v>0.23999999999999977</v>
      </c>
      <c r="G83">
        <f t="shared" si="50"/>
        <v>4.7999999999999952E-2</v>
      </c>
      <c r="H83">
        <f t="shared" si="44"/>
        <v>2.8799999999999972</v>
      </c>
      <c r="I83">
        <f t="shared" si="51"/>
        <v>2.8799999999999972</v>
      </c>
      <c r="J83">
        <v>1.4999999999999999E-2</v>
      </c>
      <c r="K83">
        <f t="shared" si="52"/>
        <v>191.99999999999983</v>
      </c>
      <c r="O83">
        <v>6</v>
      </c>
      <c r="P83">
        <v>5</v>
      </c>
      <c r="Q83">
        <v>4.55</v>
      </c>
      <c r="R83" s="3">
        <v>0.56388888888888888</v>
      </c>
      <c r="S83" s="3">
        <v>0.56736111111111109</v>
      </c>
      <c r="T83">
        <f t="shared" si="45"/>
        <v>0.45000000000000018</v>
      </c>
      <c r="U83">
        <f t="shared" si="46"/>
        <v>9.0000000000000038E-2</v>
      </c>
      <c r="V83">
        <f t="shared" si="47"/>
        <v>5.4000000000000021</v>
      </c>
      <c r="W83">
        <f t="shared" si="48"/>
        <v>0.60000000000000231</v>
      </c>
      <c r="X83">
        <v>3.9699999999999999E-2</v>
      </c>
      <c r="Y83">
        <f t="shared" si="49"/>
        <v>15.113350125944644</v>
      </c>
      <c r="Z83">
        <v>15.113350125944644</v>
      </c>
    </row>
    <row r="84" spans="1:26">
      <c r="A84">
        <v>6</v>
      </c>
      <c r="B84">
        <v>3.65</v>
      </c>
      <c r="C84">
        <v>3.37</v>
      </c>
      <c r="D84" s="3">
        <v>0.44097222222222227</v>
      </c>
      <c r="E84" s="3">
        <v>0.44444444444444442</v>
      </c>
      <c r="F84">
        <f t="shared" si="43"/>
        <v>0.2799999999999998</v>
      </c>
      <c r="G84">
        <f t="shared" si="50"/>
        <v>5.599999999999996E-2</v>
      </c>
      <c r="H84">
        <f t="shared" si="44"/>
        <v>3.3599999999999977</v>
      </c>
      <c r="I84">
        <f t="shared" si="51"/>
        <v>3.3599999999999977</v>
      </c>
      <c r="J84">
        <v>3.6799999999999999E-2</v>
      </c>
      <c r="K84">
        <f t="shared" si="52"/>
        <v>91.304347826086897</v>
      </c>
      <c r="O84">
        <v>7</v>
      </c>
      <c r="P84">
        <v>5.1100000000000003</v>
      </c>
      <c r="Q84">
        <v>4.82</v>
      </c>
      <c r="R84" s="3">
        <v>0.56805555555555554</v>
      </c>
      <c r="S84" s="3">
        <v>0.57152777777777775</v>
      </c>
      <c r="T84">
        <f t="shared" si="45"/>
        <v>0.29000000000000004</v>
      </c>
      <c r="U84">
        <f t="shared" si="46"/>
        <v>5.800000000000001E-2</v>
      </c>
      <c r="V84">
        <f t="shared" si="47"/>
        <v>3.4800000000000004</v>
      </c>
      <c r="W84">
        <f t="shared" si="48"/>
        <v>-1.3199999999999994</v>
      </c>
      <c r="X84">
        <v>2.5600000000000001E-2</v>
      </c>
      <c r="Y84">
        <f t="shared" si="49"/>
        <v>-51.562499999999972</v>
      </c>
    </row>
    <row r="85" spans="1:26">
      <c r="A85">
        <v>7</v>
      </c>
      <c r="B85">
        <v>3.06</v>
      </c>
      <c r="C85">
        <v>1.72</v>
      </c>
      <c r="D85" s="3">
        <v>0.44444444444444442</v>
      </c>
      <c r="E85" s="3">
        <v>0.44791666666666669</v>
      </c>
      <c r="F85">
        <f t="shared" si="43"/>
        <v>1.34</v>
      </c>
      <c r="G85">
        <f t="shared" si="50"/>
        <v>0.26800000000000002</v>
      </c>
      <c r="H85">
        <f t="shared" si="44"/>
        <v>16.080000000000002</v>
      </c>
      <c r="I85">
        <f t="shared" si="51"/>
        <v>16.080000000000002</v>
      </c>
      <c r="J85">
        <v>1.9300000000000001E-2</v>
      </c>
      <c r="K85">
        <f t="shared" si="52"/>
        <v>833.16062176165804</v>
      </c>
      <c r="O85">
        <v>8</v>
      </c>
      <c r="T85">
        <f t="shared" si="45"/>
        <v>0</v>
      </c>
      <c r="U85">
        <f t="shared" si="46"/>
        <v>0</v>
      </c>
      <c r="V85">
        <f t="shared" si="47"/>
        <v>0</v>
      </c>
      <c r="W85">
        <f t="shared" si="48"/>
        <v>-4.8</v>
      </c>
    </row>
    <row r="86" spans="1:26">
      <c r="A86">
        <v>8</v>
      </c>
      <c r="B86">
        <v>3.15</v>
      </c>
      <c r="C86">
        <v>2.84</v>
      </c>
      <c r="D86" s="3">
        <v>0.44861111111111113</v>
      </c>
      <c r="E86" s="3">
        <v>0.45208333333333334</v>
      </c>
      <c r="F86">
        <f t="shared" si="43"/>
        <v>0.31000000000000005</v>
      </c>
      <c r="G86">
        <f t="shared" si="50"/>
        <v>6.2000000000000013E-2</v>
      </c>
      <c r="H86">
        <f t="shared" si="44"/>
        <v>3.7200000000000006</v>
      </c>
      <c r="I86">
        <f t="shared" si="51"/>
        <v>3.7200000000000006</v>
      </c>
      <c r="J86">
        <v>1.61E-2</v>
      </c>
      <c r="K86">
        <f t="shared" si="52"/>
        <v>231.05590062111807</v>
      </c>
      <c r="O86">
        <v>9</v>
      </c>
      <c r="P86">
        <v>5.07</v>
      </c>
      <c r="Q86">
        <v>4.74</v>
      </c>
      <c r="R86" s="3">
        <v>0.57222222222222219</v>
      </c>
      <c r="S86" s="3">
        <v>0.5756944444444444</v>
      </c>
      <c r="T86">
        <f t="shared" si="45"/>
        <v>0.33000000000000007</v>
      </c>
      <c r="U86">
        <f t="shared" si="46"/>
        <v>6.6000000000000017E-2</v>
      </c>
      <c r="V86">
        <f t="shared" si="47"/>
        <v>3.9600000000000009</v>
      </c>
      <c r="W86">
        <f t="shared" si="48"/>
        <v>-0.83999999999999897</v>
      </c>
      <c r="X86">
        <v>3.4700000000000002E-2</v>
      </c>
      <c r="Y86">
        <f t="shared" si="49"/>
        <v>-24.207492795389019</v>
      </c>
    </row>
    <row r="87" spans="1:26">
      <c r="A87">
        <v>9</v>
      </c>
      <c r="B87">
        <v>2.67</v>
      </c>
      <c r="C87">
        <v>2.36</v>
      </c>
      <c r="D87" s="3">
        <v>0.66249999999999998</v>
      </c>
      <c r="E87" s="3">
        <v>0.45763888888888887</v>
      </c>
      <c r="F87">
        <f t="shared" si="43"/>
        <v>0.31000000000000005</v>
      </c>
      <c r="G87">
        <f t="shared" si="50"/>
        <v>6.2000000000000013E-2</v>
      </c>
      <c r="H87">
        <f t="shared" si="44"/>
        <v>3.7200000000000006</v>
      </c>
      <c r="I87">
        <f t="shared" si="51"/>
        <v>3.7200000000000006</v>
      </c>
      <c r="J87">
        <v>2.8400000000000002E-2</v>
      </c>
      <c r="K87">
        <f t="shared" si="52"/>
        <v>130.98591549295776</v>
      </c>
      <c r="O87">
        <v>10</v>
      </c>
      <c r="P87">
        <v>5.2</v>
      </c>
      <c r="Q87">
        <v>4.79</v>
      </c>
      <c r="R87" s="3">
        <v>0.57638888888888895</v>
      </c>
      <c r="S87" s="3">
        <v>0.57986111111111105</v>
      </c>
      <c r="T87">
        <f t="shared" si="45"/>
        <v>0.41000000000000014</v>
      </c>
      <c r="U87">
        <f t="shared" si="46"/>
        <v>8.2000000000000031E-2</v>
      </c>
      <c r="V87">
        <f t="shared" si="47"/>
        <v>4.9200000000000017</v>
      </c>
      <c r="W87">
        <f t="shared" si="48"/>
        <v>0.12000000000000188</v>
      </c>
      <c r="X87">
        <v>2.4400000000000002E-2</v>
      </c>
      <c r="Y87">
        <f t="shared" si="49"/>
        <v>4.9180327868853224</v>
      </c>
      <c r="Z87">
        <v>4.9180327868853224</v>
      </c>
    </row>
    <row r="88" spans="1:26">
      <c r="A88">
        <v>10</v>
      </c>
      <c r="B88">
        <v>1.23</v>
      </c>
      <c r="C88">
        <v>0.76</v>
      </c>
      <c r="D88" s="3">
        <v>0.45833333333333331</v>
      </c>
      <c r="E88" s="3">
        <v>0.46180555555555558</v>
      </c>
      <c r="F88">
        <f t="shared" si="43"/>
        <v>0.47</v>
      </c>
      <c r="G88">
        <f t="shared" si="50"/>
        <v>9.4E-2</v>
      </c>
      <c r="H88">
        <f t="shared" si="44"/>
        <v>5.64</v>
      </c>
      <c r="I88">
        <f t="shared" si="51"/>
        <v>5.64</v>
      </c>
      <c r="J88">
        <v>2.4899999999999999E-2</v>
      </c>
      <c r="K88">
        <f t="shared" si="52"/>
        <v>226.50602409638554</v>
      </c>
      <c r="O88" t="s">
        <v>9</v>
      </c>
      <c r="P88">
        <v>5.88</v>
      </c>
      <c r="Q88">
        <v>5.48</v>
      </c>
      <c r="R88" s="3">
        <v>0.5805555555555556</v>
      </c>
      <c r="S88" s="3">
        <v>0.58402777777777781</v>
      </c>
      <c r="T88">
        <f t="shared" si="45"/>
        <v>0.39999999999999947</v>
      </c>
      <c r="U88">
        <f t="shared" si="46"/>
        <v>7.9999999999999891E-2</v>
      </c>
      <c r="V88">
        <f t="shared" si="47"/>
        <v>4.7999999999999936</v>
      </c>
    </row>
    <row r="89" spans="1:26">
      <c r="A89" t="s">
        <v>9</v>
      </c>
      <c r="B89">
        <v>5.74</v>
      </c>
      <c r="C89">
        <v>5.78</v>
      </c>
      <c r="D89" s="3">
        <v>0.46250000000000002</v>
      </c>
      <c r="E89" s="3">
        <v>0.46597222222222223</v>
      </c>
      <c r="F89">
        <f t="shared" si="43"/>
        <v>-4.0000000000000036E-2</v>
      </c>
      <c r="G89">
        <f t="shared" si="50"/>
        <v>-8.0000000000000071E-3</v>
      </c>
      <c r="H89">
        <f t="shared" si="44"/>
        <v>-0.48000000000000043</v>
      </c>
      <c r="Z89" s="9">
        <f>AVERAGE(Z78:Z87)</f>
        <v>13.737206819377617</v>
      </c>
    </row>
    <row r="90" spans="1:26">
      <c r="D90" s="3"/>
      <c r="E90" s="3"/>
    </row>
    <row r="91" spans="1:26">
      <c r="D91" s="3"/>
      <c r="E91" s="3"/>
    </row>
    <row r="92" spans="1:26">
      <c r="D92" s="3"/>
      <c r="E92" s="3"/>
    </row>
    <row r="93" spans="1:26">
      <c r="A93" t="s">
        <v>44</v>
      </c>
      <c r="D93" s="3"/>
      <c r="E93" s="3"/>
    </row>
    <row r="94" spans="1:26">
      <c r="F94" t="s">
        <v>14</v>
      </c>
      <c r="J94" t="s">
        <v>16</v>
      </c>
    </row>
    <row r="95" spans="1:26">
      <c r="A95" t="s">
        <v>45</v>
      </c>
      <c r="B95" t="s">
        <v>19</v>
      </c>
      <c r="C95" t="s">
        <v>20</v>
      </c>
      <c r="D95" t="s">
        <v>21</v>
      </c>
      <c r="E95" t="s">
        <v>22</v>
      </c>
      <c r="F95" t="s">
        <v>23</v>
      </c>
      <c r="G95" t="s">
        <v>24</v>
      </c>
      <c r="H95" t="s">
        <v>25</v>
      </c>
      <c r="I95" t="s">
        <v>25</v>
      </c>
      <c r="J95" s="4" t="s">
        <v>29</v>
      </c>
      <c r="K95" t="s">
        <v>27</v>
      </c>
    </row>
    <row r="96" spans="1:26">
      <c r="A96">
        <v>1</v>
      </c>
      <c r="B96">
        <v>5</v>
      </c>
      <c r="C96">
        <v>5.26</v>
      </c>
      <c r="D96" s="3">
        <v>0.4680555555555555</v>
      </c>
      <c r="E96" s="3">
        <v>0.47152777777777777</v>
      </c>
      <c r="F96">
        <f t="shared" ref="F96:F106" si="53">+B96-C96</f>
        <v>-0.25999999999999979</v>
      </c>
      <c r="G96">
        <f>+F96/5</f>
        <v>-5.1999999999999956E-2</v>
      </c>
      <c r="H96">
        <f t="shared" ref="H96:H106" si="54">+G96*60</f>
        <v>-3.1199999999999974</v>
      </c>
      <c r="I96">
        <f>+H96-0.24</f>
        <v>-3.3599999999999977</v>
      </c>
      <c r="J96">
        <v>1.5900000000000001E-2</v>
      </c>
      <c r="K96">
        <f>+I96/J96</f>
        <v>-211.32075471698099</v>
      </c>
    </row>
    <row r="97" spans="1:11">
      <c r="A97">
        <v>2</v>
      </c>
      <c r="B97">
        <v>4.26</v>
      </c>
      <c r="C97">
        <v>4</v>
      </c>
      <c r="D97" s="3">
        <v>0.47222222222222227</v>
      </c>
      <c r="E97" s="3">
        <v>0.47569444444444442</v>
      </c>
      <c r="F97">
        <f t="shared" si="53"/>
        <v>0.25999999999999979</v>
      </c>
      <c r="G97">
        <f t="shared" ref="G97:G106" si="55">+F97/5</f>
        <v>5.1999999999999956E-2</v>
      </c>
      <c r="H97">
        <f t="shared" si="54"/>
        <v>3.1199999999999974</v>
      </c>
      <c r="I97">
        <f t="shared" ref="I97:I105" si="56">+H97-0.24</f>
        <v>2.8799999999999972</v>
      </c>
      <c r="J97">
        <v>2.3699999999999999E-2</v>
      </c>
      <c r="K97">
        <f t="shared" ref="K97:K105" si="57">+I97/J97</f>
        <v>121.51898734177205</v>
      </c>
    </row>
    <row r="98" spans="1:11">
      <c r="A98">
        <v>3</v>
      </c>
      <c r="B98">
        <v>3.75</v>
      </c>
      <c r="C98">
        <v>3.31</v>
      </c>
      <c r="D98" s="3">
        <v>0.47638888888888892</v>
      </c>
      <c r="E98" s="3">
        <v>0.47986111111111113</v>
      </c>
      <c r="F98">
        <f t="shared" si="53"/>
        <v>0.43999999999999995</v>
      </c>
      <c r="G98">
        <f t="shared" si="55"/>
        <v>8.7999999999999995E-2</v>
      </c>
      <c r="H98">
        <f t="shared" si="54"/>
        <v>5.2799999999999994</v>
      </c>
      <c r="I98">
        <f t="shared" si="56"/>
        <v>5.0399999999999991</v>
      </c>
      <c r="J98">
        <v>2.6100000000000002E-2</v>
      </c>
      <c r="K98">
        <f t="shared" si="57"/>
        <v>193.10344827586204</v>
      </c>
    </row>
    <row r="99" spans="1:11">
      <c r="A99">
        <v>4</v>
      </c>
      <c r="B99">
        <v>4.2</v>
      </c>
      <c r="C99">
        <v>3.86</v>
      </c>
      <c r="D99" s="3">
        <v>0.48055555555555557</v>
      </c>
      <c r="E99" s="3">
        <v>0.48402777777777778</v>
      </c>
      <c r="F99">
        <f t="shared" si="53"/>
        <v>0.3400000000000003</v>
      </c>
      <c r="G99">
        <f t="shared" si="55"/>
        <v>6.800000000000006E-2</v>
      </c>
      <c r="H99">
        <f t="shared" si="54"/>
        <v>4.0800000000000036</v>
      </c>
      <c r="I99">
        <f t="shared" si="56"/>
        <v>3.8400000000000034</v>
      </c>
      <c r="J99">
        <v>2.3400000000000001E-2</v>
      </c>
      <c r="K99">
        <f t="shared" si="57"/>
        <v>164.10256410256423</v>
      </c>
    </row>
    <row r="100" spans="1:11">
      <c r="A100">
        <v>5</v>
      </c>
      <c r="B100">
        <v>5.17</v>
      </c>
      <c r="C100">
        <v>4.87</v>
      </c>
      <c r="D100" s="3">
        <v>0.48472222222222222</v>
      </c>
      <c r="E100" s="3">
        <v>0.48819444444444443</v>
      </c>
      <c r="F100">
        <f t="shared" si="53"/>
        <v>0.29999999999999982</v>
      </c>
      <c r="G100">
        <f t="shared" si="55"/>
        <v>5.9999999999999963E-2</v>
      </c>
      <c r="H100">
        <f t="shared" si="54"/>
        <v>3.5999999999999979</v>
      </c>
      <c r="I100">
        <f t="shared" si="56"/>
        <v>3.3599999999999977</v>
      </c>
      <c r="J100">
        <v>1.4999999999999999E-2</v>
      </c>
      <c r="K100">
        <f t="shared" si="57"/>
        <v>223.99999999999986</v>
      </c>
    </row>
    <row r="101" spans="1:11">
      <c r="A101">
        <v>6</v>
      </c>
      <c r="B101">
        <v>4.62</v>
      </c>
      <c r="C101">
        <v>4.4000000000000004</v>
      </c>
      <c r="D101" s="3">
        <v>0.49027777777777781</v>
      </c>
      <c r="E101" s="3">
        <v>0.49375000000000002</v>
      </c>
      <c r="F101">
        <f t="shared" si="53"/>
        <v>0.21999999999999975</v>
      </c>
      <c r="G101">
        <f t="shared" si="55"/>
        <v>4.3999999999999949E-2</v>
      </c>
      <c r="H101">
        <f t="shared" si="54"/>
        <v>2.639999999999997</v>
      </c>
      <c r="I101">
        <f t="shared" si="56"/>
        <v>2.3999999999999968</v>
      </c>
      <c r="J101">
        <v>3.6799999999999999E-2</v>
      </c>
      <c r="K101">
        <f t="shared" si="57"/>
        <v>65.217391304347743</v>
      </c>
    </row>
    <row r="102" spans="1:11">
      <c r="A102">
        <v>7</v>
      </c>
      <c r="B102">
        <v>3.87</v>
      </c>
      <c r="C102">
        <v>3.45</v>
      </c>
      <c r="D102" s="3">
        <v>0.49444444444444446</v>
      </c>
      <c r="E102" s="3">
        <v>0.49791666666666662</v>
      </c>
      <c r="F102">
        <f t="shared" si="53"/>
        <v>0.41999999999999993</v>
      </c>
      <c r="G102">
        <f t="shared" si="55"/>
        <v>8.3999999999999991E-2</v>
      </c>
      <c r="H102">
        <f t="shared" si="54"/>
        <v>5.0399999999999991</v>
      </c>
      <c r="I102">
        <f t="shared" si="56"/>
        <v>4.7999999999999989</v>
      </c>
      <c r="J102">
        <v>1.9300000000000001E-2</v>
      </c>
      <c r="K102">
        <f t="shared" si="57"/>
        <v>248.70466321243515</v>
      </c>
    </row>
    <row r="103" spans="1:11">
      <c r="A103">
        <v>8</v>
      </c>
      <c r="B103">
        <v>4.3</v>
      </c>
      <c r="C103">
        <v>4.2699999999999996</v>
      </c>
      <c r="D103" s="3">
        <v>0.4993055555555555</v>
      </c>
      <c r="E103" s="3">
        <v>0.50277777777777777</v>
      </c>
      <c r="F103">
        <f t="shared" si="53"/>
        <v>3.0000000000000249E-2</v>
      </c>
      <c r="G103">
        <f t="shared" si="55"/>
        <v>6.0000000000000496E-3</v>
      </c>
      <c r="H103">
        <f t="shared" si="54"/>
        <v>0.36000000000000298</v>
      </c>
      <c r="I103">
        <f t="shared" si="56"/>
        <v>0.12000000000000299</v>
      </c>
      <c r="J103">
        <v>1.61E-2</v>
      </c>
      <c r="K103">
        <f t="shared" si="57"/>
        <v>7.4534161490685094</v>
      </c>
    </row>
    <row r="104" spans="1:11">
      <c r="A104">
        <v>9</v>
      </c>
      <c r="B104">
        <v>4.1399999999999997</v>
      </c>
      <c r="C104">
        <v>4.0199999999999996</v>
      </c>
      <c r="D104" s="3">
        <v>0.50416666666666665</v>
      </c>
      <c r="E104" s="3">
        <v>0.50763888888888886</v>
      </c>
      <c r="F104">
        <f t="shared" si="53"/>
        <v>0.12000000000000011</v>
      </c>
      <c r="G104">
        <f t="shared" si="55"/>
        <v>2.4000000000000021E-2</v>
      </c>
      <c r="H104">
        <f t="shared" si="54"/>
        <v>1.4400000000000013</v>
      </c>
      <c r="I104">
        <f t="shared" si="56"/>
        <v>1.2000000000000013</v>
      </c>
      <c r="J104">
        <v>2.8400000000000002E-2</v>
      </c>
      <c r="K104">
        <f t="shared" si="57"/>
        <v>42.253521126760603</v>
      </c>
    </row>
    <row r="105" spans="1:11">
      <c r="A105">
        <v>10</v>
      </c>
      <c r="B105">
        <v>3.4</v>
      </c>
      <c r="C105">
        <v>3.25</v>
      </c>
      <c r="D105" s="3">
        <v>0.50902777777777775</v>
      </c>
      <c r="E105" s="3">
        <v>0.51249999999999996</v>
      </c>
      <c r="F105">
        <f t="shared" si="53"/>
        <v>0.14999999999999991</v>
      </c>
      <c r="G105">
        <f t="shared" si="55"/>
        <v>2.9999999999999982E-2</v>
      </c>
      <c r="H105">
        <f t="shared" si="54"/>
        <v>1.7999999999999989</v>
      </c>
      <c r="I105">
        <f t="shared" si="56"/>
        <v>1.5599999999999989</v>
      </c>
      <c r="J105">
        <v>2.4899999999999999E-2</v>
      </c>
      <c r="K105">
        <f t="shared" si="57"/>
        <v>62.650602409638516</v>
      </c>
    </row>
    <row r="106" spans="1:11">
      <c r="A106" t="s">
        <v>9</v>
      </c>
      <c r="B106">
        <v>5.92</v>
      </c>
      <c r="C106">
        <v>5.9</v>
      </c>
      <c r="D106" s="3">
        <v>0.5131944444444444</v>
      </c>
      <c r="E106" s="3">
        <v>0.51666666666666672</v>
      </c>
      <c r="F106">
        <f t="shared" si="53"/>
        <v>1.9999999999999574E-2</v>
      </c>
      <c r="G106">
        <f t="shared" si="55"/>
        <v>3.9999999999999151E-3</v>
      </c>
      <c r="H106">
        <f t="shared" si="54"/>
        <v>0.23999999999999491</v>
      </c>
    </row>
    <row r="107" spans="1:11">
      <c r="D107" s="3"/>
      <c r="E107" s="3"/>
    </row>
    <row r="108" spans="1:11">
      <c r="D108" s="3"/>
      <c r="E108" s="3"/>
    </row>
    <row r="109" spans="1:11">
      <c r="D109" s="3"/>
      <c r="E109" s="3"/>
    </row>
    <row r="110" spans="1:11">
      <c r="D110" s="3"/>
      <c r="E110" s="3"/>
    </row>
    <row r="111" spans="1:11">
      <c r="A111" t="s">
        <v>46</v>
      </c>
      <c r="D111" s="3"/>
      <c r="E111" s="3"/>
    </row>
    <row r="112" spans="1:11">
      <c r="F112" t="s">
        <v>14</v>
      </c>
      <c r="J112" t="s">
        <v>16</v>
      </c>
    </row>
    <row r="113" spans="1:11">
      <c r="A113" t="s">
        <v>45</v>
      </c>
      <c r="B113" t="s">
        <v>19</v>
      </c>
      <c r="C113" t="s">
        <v>20</v>
      </c>
      <c r="D113" t="s">
        <v>21</v>
      </c>
      <c r="E113" t="s">
        <v>22</v>
      </c>
      <c r="F113" t="s">
        <v>23</v>
      </c>
      <c r="G113" t="s">
        <v>24</v>
      </c>
      <c r="H113" t="s">
        <v>25</v>
      </c>
      <c r="I113" t="s">
        <v>25</v>
      </c>
      <c r="J113" s="4" t="s">
        <v>29</v>
      </c>
      <c r="K113" t="s">
        <v>27</v>
      </c>
    </row>
    <row r="114" spans="1:11">
      <c r="A114">
        <v>1</v>
      </c>
      <c r="B114">
        <v>5.41</v>
      </c>
      <c r="C114">
        <v>5.22</v>
      </c>
      <c r="D114" s="3">
        <v>0.5180555555555556</v>
      </c>
      <c r="E114" s="3">
        <v>0.52152777777777781</v>
      </c>
      <c r="F114">
        <f t="shared" ref="F114:F124" si="58">+B114-C114</f>
        <v>0.19000000000000039</v>
      </c>
      <c r="G114">
        <f>+F114/5</f>
        <v>3.8000000000000075E-2</v>
      </c>
      <c r="H114">
        <f t="shared" ref="H114:H124" si="59">+G114*60</f>
        <v>2.2800000000000047</v>
      </c>
      <c r="I114">
        <f>+H114-0</f>
        <v>2.2800000000000047</v>
      </c>
      <c r="J114">
        <v>1.5900000000000001E-2</v>
      </c>
      <c r="K114">
        <f>+I114/J114</f>
        <v>143.39622641509462</v>
      </c>
    </row>
    <row r="115" spans="1:11">
      <c r="A115">
        <v>2</v>
      </c>
      <c r="B115">
        <v>5.42</v>
      </c>
      <c r="C115">
        <v>5.28</v>
      </c>
      <c r="D115" s="3">
        <v>0.52638888888888891</v>
      </c>
      <c r="E115" s="3">
        <v>0.52638888888888891</v>
      </c>
      <c r="F115">
        <f t="shared" si="58"/>
        <v>0.13999999999999968</v>
      </c>
      <c r="G115">
        <f t="shared" ref="G115:G124" si="60">+F115/5</f>
        <v>2.7999999999999935E-2</v>
      </c>
      <c r="H115">
        <f t="shared" si="59"/>
        <v>1.6799999999999962</v>
      </c>
      <c r="I115">
        <f t="shared" ref="I115:I123" si="61">+H115-0</f>
        <v>1.6799999999999962</v>
      </c>
      <c r="J115">
        <v>2.3699999999999999E-2</v>
      </c>
      <c r="K115">
        <f t="shared" ref="K115:K123" si="62">+I115/J115</f>
        <v>70.886075949366926</v>
      </c>
    </row>
    <row r="116" spans="1:11">
      <c r="A116">
        <v>3</v>
      </c>
      <c r="B116">
        <v>4.9000000000000004</v>
      </c>
      <c r="C116">
        <v>4.5</v>
      </c>
      <c r="D116" s="3">
        <v>0.52847222222222223</v>
      </c>
      <c r="E116" s="3">
        <v>0.53194444444444444</v>
      </c>
      <c r="F116">
        <f t="shared" si="58"/>
        <v>0.40000000000000036</v>
      </c>
      <c r="G116">
        <f t="shared" si="60"/>
        <v>8.0000000000000071E-2</v>
      </c>
      <c r="H116">
        <f t="shared" si="59"/>
        <v>4.8000000000000043</v>
      </c>
      <c r="I116">
        <f t="shared" si="61"/>
        <v>4.8000000000000043</v>
      </c>
      <c r="J116">
        <v>2.6100000000000002E-2</v>
      </c>
      <c r="K116">
        <f t="shared" si="62"/>
        <v>183.90804597701165</v>
      </c>
    </row>
    <row r="117" spans="1:11">
      <c r="A117">
        <v>4</v>
      </c>
      <c r="B117">
        <v>5.94</v>
      </c>
      <c r="C117">
        <v>5.81</v>
      </c>
      <c r="D117" s="3">
        <v>0.53402777777777777</v>
      </c>
      <c r="E117" s="3">
        <v>0.53749999999999998</v>
      </c>
      <c r="F117">
        <f t="shared" si="58"/>
        <v>0.13000000000000078</v>
      </c>
      <c r="G117">
        <f t="shared" si="60"/>
        <v>2.6000000000000155E-2</v>
      </c>
      <c r="H117">
        <f t="shared" si="59"/>
        <v>1.5600000000000094</v>
      </c>
      <c r="I117">
        <f t="shared" si="61"/>
        <v>1.5600000000000094</v>
      </c>
      <c r="J117">
        <v>2.3400000000000001E-2</v>
      </c>
      <c r="K117">
        <f t="shared" si="62"/>
        <v>66.666666666667069</v>
      </c>
    </row>
    <row r="118" spans="1:11">
      <c r="A118">
        <v>5</v>
      </c>
      <c r="B118">
        <v>6.04</v>
      </c>
      <c r="C118">
        <v>5.87</v>
      </c>
      <c r="D118" s="3">
        <v>0.53819444444444442</v>
      </c>
      <c r="E118" s="3">
        <v>0.54166666666666663</v>
      </c>
      <c r="F118">
        <f t="shared" si="58"/>
        <v>0.16999999999999993</v>
      </c>
      <c r="G118">
        <f t="shared" si="60"/>
        <v>3.3999999999999989E-2</v>
      </c>
      <c r="H118">
        <f t="shared" si="59"/>
        <v>2.0399999999999991</v>
      </c>
      <c r="I118">
        <f t="shared" si="61"/>
        <v>2.0399999999999991</v>
      </c>
      <c r="J118">
        <v>1.4999999999999999E-2</v>
      </c>
      <c r="K118">
        <f t="shared" si="62"/>
        <v>135.99999999999994</v>
      </c>
    </row>
    <row r="119" spans="1:11">
      <c r="A119">
        <v>6</v>
      </c>
      <c r="B119">
        <v>5.57</v>
      </c>
      <c r="C119">
        <v>5.38</v>
      </c>
      <c r="D119" s="3">
        <v>0.54236111111111118</v>
      </c>
      <c r="E119" s="3">
        <v>0.54583333333333328</v>
      </c>
      <c r="F119">
        <f t="shared" si="58"/>
        <v>0.19000000000000039</v>
      </c>
      <c r="G119">
        <f t="shared" si="60"/>
        <v>3.8000000000000075E-2</v>
      </c>
      <c r="H119">
        <f t="shared" si="59"/>
        <v>2.2800000000000047</v>
      </c>
      <c r="I119">
        <f t="shared" si="61"/>
        <v>2.2800000000000047</v>
      </c>
      <c r="J119">
        <v>3.6799999999999999E-2</v>
      </c>
      <c r="K119">
        <f t="shared" si="62"/>
        <v>61.956521739130565</v>
      </c>
    </row>
    <row r="120" spans="1:11">
      <c r="A120">
        <v>7</v>
      </c>
      <c r="B120">
        <v>5.79</v>
      </c>
      <c r="C120">
        <v>5.69</v>
      </c>
      <c r="D120" s="3">
        <v>0.54652777777777783</v>
      </c>
      <c r="E120" s="3">
        <v>0.55000000000000004</v>
      </c>
      <c r="F120">
        <f t="shared" si="58"/>
        <v>9.9999999999999645E-2</v>
      </c>
      <c r="G120">
        <f t="shared" si="60"/>
        <v>1.9999999999999928E-2</v>
      </c>
      <c r="H120">
        <f t="shared" si="59"/>
        <v>1.1999999999999957</v>
      </c>
      <c r="I120">
        <f t="shared" si="61"/>
        <v>1.1999999999999957</v>
      </c>
      <c r="J120">
        <v>1.9300000000000001E-2</v>
      </c>
      <c r="K120">
        <f t="shared" si="62"/>
        <v>62.176165803108582</v>
      </c>
    </row>
    <row r="121" spans="1:11">
      <c r="A121">
        <v>8</v>
      </c>
      <c r="B121">
        <v>5.54</v>
      </c>
      <c r="C121">
        <v>5.34</v>
      </c>
      <c r="D121" s="3">
        <v>0.55069444444444449</v>
      </c>
      <c r="E121" s="3">
        <v>0.5541666666666667</v>
      </c>
      <c r="F121">
        <f t="shared" si="58"/>
        <v>0.20000000000000018</v>
      </c>
      <c r="G121">
        <f t="shared" si="60"/>
        <v>4.0000000000000036E-2</v>
      </c>
      <c r="H121">
        <f t="shared" si="59"/>
        <v>2.4000000000000021</v>
      </c>
      <c r="I121">
        <f t="shared" si="61"/>
        <v>2.4000000000000021</v>
      </c>
      <c r="J121">
        <v>1.61E-2</v>
      </c>
      <c r="K121">
        <f t="shared" si="62"/>
        <v>149.06832298136661</v>
      </c>
    </row>
    <row r="122" spans="1:11">
      <c r="A122">
        <v>9</v>
      </c>
      <c r="B122">
        <v>5.89</v>
      </c>
      <c r="C122">
        <v>5.89</v>
      </c>
      <c r="D122" s="3">
        <v>0.55555555555555558</v>
      </c>
      <c r="E122" s="3">
        <v>0.55902777777777779</v>
      </c>
      <c r="F122">
        <f t="shared" si="58"/>
        <v>0</v>
      </c>
      <c r="G122">
        <f t="shared" si="60"/>
        <v>0</v>
      </c>
      <c r="H122">
        <f t="shared" si="59"/>
        <v>0</v>
      </c>
      <c r="I122">
        <f t="shared" si="61"/>
        <v>0</v>
      </c>
      <c r="J122">
        <v>2.8400000000000002E-2</v>
      </c>
      <c r="K122">
        <f t="shared" si="62"/>
        <v>0</v>
      </c>
    </row>
    <row r="123" spans="1:11">
      <c r="A123">
        <v>10</v>
      </c>
      <c r="B123">
        <v>5.69</v>
      </c>
      <c r="C123">
        <v>5.47</v>
      </c>
      <c r="D123" s="3">
        <v>0.55972222222222223</v>
      </c>
      <c r="E123" s="3">
        <v>0.56319444444444444</v>
      </c>
      <c r="F123">
        <f t="shared" si="58"/>
        <v>0.22000000000000064</v>
      </c>
      <c r="G123">
        <f t="shared" si="60"/>
        <v>4.4000000000000129E-2</v>
      </c>
      <c r="H123">
        <f t="shared" si="59"/>
        <v>2.6400000000000077</v>
      </c>
      <c r="I123">
        <f t="shared" si="61"/>
        <v>2.6400000000000077</v>
      </c>
      <c r="J123">
        <v>2.4899999999999999E-2</v>
      </c>
      <c r="K123">
        <f t="shared" si="62"/>
        <v>106.02409638554248</v>
      </c>
    </row>
    <row r="124" spans="1:11">
      <c r="A124" t="s">
        <v>47</v>
      </c>
      <c r="B124">
        <v>5.87</v>
      </c>
      <c r="C124">
        <v>5.87</v>
      </c>
      <c r="D124" s="3">
        <v>0.56458333333333333</v>
      </c>
      <c r="E124" s="3">
        <v>0.56805555555555554</v>
      </c>
      <c r="F124">
        <f t="shared" si="58"/>
        <v>0</v>
      </c>
      <c r="G124">
        <f t="shared" si="60"/>
        <v>0</v>
      </c>
      <c r="H124">
        <f t="shared" si="59"/>
        <v>0</v>
      </c>
    </row>
    <row r="125" spans="1:11">
      <c r="D125" s="3"/>
      <c r="E125" s="3"/>
    </row>
    <row r="126" spans="1:11">
      <c r="D126" s="3"/>
      <c r="E126" s="3"/>
    </row>
    <row r="127" spans="1:11">
      <c r="D127" s="3"/>
      <c r="E127" s="3"/>
    </row>
    <row r="128" spans="1:11">
      <c r="A128" t="s">
        <v>48</v>
      </c>
      <c r="D128" s="3"/>
      <c r="E128" s="3"/>
    </row>
    <row r="129" spans="1:11">
      <c r="F129" t="s">
        <v>14</v>
      </c>
      <c r="J129" t="s">
        <v>16</v>
      </c>
    </row>
    <row r="130" spans="1:11">
      <c r="A130" t="s">
        <v>45</v>
      </c>
      <c r="B130" t="s">
        <v>19</v>
      </c>
      <c r="C130" t="s">
        <v>20</v>
      </c>
      <c r="D130" t="s">
        <v>21</v>
      </c>
      <c r="E130" t="s">
        <v>22</v>
      </c>
      <c r="F130" t="s">
        <v>23</v>
      </c>
      <c r="G130" t="s">
        <v>24</v>
      </c>
      <c r="H130" t="s">
        <v>25</v>
      </c>
      <c r="I130" t="s">
        <v>25</v>
      </c>
      <c r="J130" s="4" t="s">
        <v>29</v>
      </c>
      <c r="K130" t="s">
        <v>27</v>
      </c>
    </row>
    <row r="131" spans="1:11">
      <c r="A131">
        <v>1</v>
      </c>
      <c r="B131">
        <v>3.88</v>
      </c>
      <c r="C131">
        <v>3.21</v>
      </c>
      <c r="D131" s="3">
        <v>0.56944444444444442</v>
      </c>
      <c r="E131" s="3">
        <v>0.57291666666666663</v>
      </c>
      <c r="F131">
        <f t="shared" ref="F131:F141" si="63">+B131-C131</f>
        <v>0.66999999999999993</v>
      </c>
      <c r="G131">
        <f>+F131/5</f>
        <v>0.13399999999999998</v>
      </c>
      <c r="H131">
        <f t="shared" ref="H131:H141" si="64">+G131*60</f>
        <v>8.0399999999999991</v>
      </c>
      <c r="I131">
        <f>+H131-0.48</f>
        <v>7.5599999999999987</v>
      </c>
      <c r="J131">
        <v>1.5900000000000001E-2</v>
      </c>
      <c r="K131">
        <f>+I131/J131</f>
        <v>475.47169811320742</v>
      </c>
    </row>
    <row r="132" spans="1:11">
      <c r="A132">
        <v>2</v>
      </c>
      <c r="B132">
        <v>2.44</v>
      </c>
      <c r="C132">
        <v>1.93</v>
      </c>
      <c r="D132" s="3">
        <v>0.57361111111111118</v>
      </c>
      <c r="E132" s="3">
        <v>0.57708333333333328</v>
      </c>
      <c r="F132">
        <f t="shared" si="63"/>
        <v>0.51</v>
      </c>
      <c r="G132">
        <f t="shared" ref="G132:G141" si="65">+F132/5</f>
        <v>0.10200000000000001</v>
      </c>
      <c r="H132">
        <f t="shared" si="64"/>
        <v>6.12</v>
      </c>
      <c r="I132">
        <f t="shared" ref="I132:I140" si="66">+H132-0.48</f>
        <v>5.6400000000000006</v>
      </c>
      <c r="J132">
        <v>2.3699999999999999E-2</v>
      </c>
      <c r="K132">
        <f t="shared" ref="K132:K140" si="67">+I132/J132</f>
        <v>237.97468354430384</v>
      </c>
    </row>
    <row r="133" spans="1:11">
      <c r="A133">
        <v>3</v>
      </c>
      <c r="B133">
        <v>1.87</v>
      </c>
      <c r="C133">
        <v>1.54</v>
      </c>
      <c r="D133" s="3">
        <v>0.57777777777777783</v>
      </c>
      <c r="E133" s="3">
        <v>0.58125000000000004</v>
      </c>
      <c r="F133">
        <f t="shared" si="63"/>
        <v>0.33000000000000007</v>
      </c>
      <c r="G133">
        <f t="shared" si="65"/>
        <v>6.6000000000000017E-2</v>
      </c>
      <c r="H133">
        <f t="shared" si="64"/>
        <v>3.9600000000000009</v>
      </c>
      <c r="I133">
        <f t="shared" si="66"/>
        <v>3.4800000000000009</v>
      </c>
      <c r="J133">
        <v>2.6100000000000002E-2</v>
      </c>
      <c r="K133">
        <f t="shared" si="67"/>
        <v>133.33333333333337</v>
      </c>
    </row>
    <row r="134" spans="1:11">
      <c r="A134">
        <v>4</v>
      </c>
      <c r="B134">
        <v>3.43</v>
      </c>
      <c r="C134">
        <v>3.3</v>
      </c>
      <c r="D134" s="3">
        <v>0.58194444444444449</v>
      </c>
      <c r="E134" s="3">
        <v>0.5854166666666667</v>
      </c>
      <c r="F134">
        <f t="shared" si="63"/>
        <v>0.13000000000000034</v>
      </c>
      <c r="G134">
        <f t="shared" si="65"/>
        <v>2.6000000000000068E-2</v>
      </c>
      <c r="H134">
        <f t="shared" si="64"/>
        <v>1.5600000000000041</v>
      </c>
      <c r="I134">
        <f t="shared" si="66"/>
        <v>1.0800000000000041</v>
      </c>
      <c r="J134">
        <v>2.3400000000000001E-2</v>
      </c>
      <c r="K134">
        <f t="shared" si="67"/>
        <v>46.153846153846324</v>
      </c>
    </row>
    <row r="135" spans="1:11">
      <c r="A135">
        <v>5</v>
      </c>
      <c r="B135">
        <v>4.5599999999999996</v>
      </c>
      <c r="C135">
        <v>4.16</v>
      </c>
      <c r="D135" s="3">
        <v>0.58611111111111114</v>
      </c>
      <c r="E135" s="3">
        <v>0.58958333333333335</v>
      </c>
      <c r="F135">
        <f t="shared" si="63"/>
        <v>0.39999999999999947</v>
      </c>
      <c r="G135">
        <f t="shared" si="65"/>
        <v>7.9999999999999891E-2</v>
      </c>
      <c r="H135">
        <f t="shared" si="64"/>
        <v>4.7999999999999936</v>
      </c>
      <c r="I135">
        <f t="shared" si="66"/>
        <v>4.3199999999999932</v>
      </c>
      <c r="J135">
        <v>1.4999999999999999E-2</v>
      </c>
      <c r="K135">
        <f t="shared" si="67"/>
        <v>287.99999999999955</v>
      </c>
    </row>
    <row r="136" spans="1:11">
      <c r="A136">
        <v>6</v>
      </c>
      <c r="B136">
        <v>3.41</v>
      </c>
      <c r="C136">
        <v>3.08</v>
      </c>
      <c r="D136" s="3">
        <v>0.59027777777777779</v>
      </c>
      <c r="E136" s="3">
        <v>0.59375</v>
      </c>
      <c r="F136">
        <f t="shared" si="63"/>
        <v>0.33000000000000007</v>
      </c>
      <c r="G136">
        <f t="shared" si="65"/>
        <v>6.6000000000000017E-2</v>
      </c>
      <c r="H136">
        <f t="shared" si="64"/>
        <v>3.9600000000000009</v>
      </c>
      <c r="I136">
        <f t="shared" si="66"/>
        <v>3.4800000000000009</v>
      </c>
      <c r="J136">
        <v>3.6799999999999999E-2</v>
      </c>
      <c r="K136">
        <f t="shared" si="67"/>
        <v>94.565217391304373</v>
      </c>
    </row>
    <row r="137" spans="1:11">
      <c r="A137">
        <v>7</v>
      </c>
      <c r="B137">
        <v>3</v>
      </c>
      <c r="C137">
        <v>2.6</v>
      </c>
      <c r="D137" s="3">
        <v>0.59444444444444444</v>
      </c>
      <c r="E137" s="3">
        <v>0.59791666666666665</v>
      </c>
      <c r="F137">
        <f t="shared" si="63"/>
        <v>0.39999999999999991</v>
      </c>
      <c r="G137">
        <f t="shared" si="65"/>
        <v>7.9999999999999988E-2</v>
      </c>
      <c r="H137">
        <f t="shared" si="64"/>
        <v>4.7999999999999989</v>
      </c>
      <c r="I137">
        <f t="shared" si="66"/>
        <v>4.3199999999999985</v>
      </c>
      <c r="J137">
        <v>1.9300000000000001E-2</v>
      </c>
      <c r="K137">
        <f t="shared" si="67"/>
        <v>223.83419689119162</v>
      </c>
    </row>
    <row r="138" spans="1:11">
      <c r="A138">
        <v>8</v>
      </c>
      <c r="B138">
        <v>3.97</v>
      </c>
      <c r="C138">
        <v>3.8</v>
      </c>
      <c r="D138" s="3">
        <v>0.59861111111111109</v>
      </c>
      <c r="E138" s="3">
        <v>0.6020833333333333</v>
      </c>
      <c r="F138">
        <f t="shared" si="63"/>
        <v>0.17000000000000037</v>
      </c>
      <c r="G138">
        <f t="shared" si="65"/>
        <v>3.4000000000000072E-2</v>
      </c>
      <c r="H138">
        <f t="shared" si="64"/>
        <v>2.0400000000000045</v>
      </c>
      <c r="I138">
        <f t="shared" si="66"/>
        <v>1.5600000000000045</v>
      </c>
      <c r="J138">
        <v>1.61E-2</v>
      </c>
      <c r="K138">
        <f t="shared" si="67"/>
        <v>96.894409937888483</v>
      </c>
    </row>
    <row r="139" spans="1:11">
      <c r="A139">
        <v>9</v>
      </c>
      <c r="B139">
        <v>5.27</v>
      </c>
      <c r="C139">
        <v>4.51</v>
      </c>
      <c r="D139" s="3">
        <v>0.60416666666666663</v>
      </c>
      <c r="E139" s="3">
        <v>0.60763888888888895</v>
      </c>
      <c r="F139">
        <f t="shared" si="63"/>
        <v>0.75999999999999979</v>
      </c>
      <c r="G139">
        <f t="shared" si="65"/>
        <v>0.15199999999999997</v>
      </c>
      <c r="H139">
        <f t="shared" si="64"/>
        <v>9.1199999999999974</v>
      </c>
      <c r="I139">
        <f t="shared" si="66"/>
        <v>8.639999999999997</v>
      </c>
      <c r="J139">
        <v>2.8400000000000002E-2</v>
      </c>
      <c r="K139">
        <f t="shared" si="67"/>
        <v>304.22535211267592</v>
      </c>
    </row>
    <row r="140" spans="1:11">
      <c r="A140">
        <v>10</v>
      </c>
      <c r="B140">
        <v>2.95</v>
      </c>
      <c r="C140">
        <v>2.57</v>
      </c>
      <c r="D140" s="3">
        <v>0.60902777777777783</v>
      </c>
      <c r="E140" s="3">
        <v>0.61250000000000004</v>
      </c>
      <c r="F140">
        <f t="shared" si="63"/>
        <v>0.38000000000000034</v>
      </c>
      <c r="G140">
        <f t="shared" si="65"/>
        <v>7.6000000000000068E-2</v>
      </c>
      <c r="H140">
        <f t="shared" si="64"/>
        <v>4.5600000000000041</v>
      </c>
      <c r="I140">
        <f t="shared" si="66"/>
        <v>4.0800000000000036</v>
      </c>
      <c r="J140">
        <v>2.4899999999999999E-2</v>
      </c>
      <c r="K140">
        <f t="shared" si="67"/>
        <v>163.85542168674715</v>
      </c>
    </row>
    <row r="141" spans="1:11">
      <c r="A141" t="s">
        <v>9</v>
      </c>
      <c r="B141">
        <v>5.81</v>
      </c>
      <c r="C141">
        <v>5.77</v>
      </c>
      <c r="D141" s="3">
        <v>0.61319444444444449</v>
      </c>
      <c r="E141" s="3">
        <v>0.6166666666666667</v>
      </c>
      <c r="F141">
        <f t="shared" si="63"/>
        <v>4.0000000000000036E-2</v>
      </c>
      <c r="G141">
        <f t="shared" si="65"/>
        <v>8.0000000000000071E-3</v>
      </c>
      <c r="H141">
        <f t="shared" si="64"/>
        <v>0.48000000000000043</v>
      </c>
    </row>
    <row r="142" spans="1:11">
      <c r="D142" s="3"/>
      <c r="E142" s="3"/>
    </row>
    <row r="143" spans="1:11">
      <c r="D143" s="3"/>
      <c r="E143" s="3"/>
    </row>
    <row r="144" spans="1:11">
      <c r="D144" s="3"/>
      <c r="E144" s="3"/>
    </row>
    <row r="145" spans="1:11">
      <c r="A145" t="s">
        <v>49</v>
      </c>
      <c r="D145" s="3"/>
      <c r="E145" s="3"/>
    </row>
    <row r="146" spans="1:11">
      <c r="F146" t="s">
        <v>14</v>
      </c>
      <c r="J146" t="s">
        <v>16</v>
      </c>
    </row>
    <row r="147" spans="1:11">
      <c r="A147" t="s">
        <v>45</v>
      </c>
      <c r="B147" t="s">
        <v>19</v>
      </c>
      <c r="C147" t="s">
        <v>20</v>
      </c>
      <c r="D147" t="s">
        <v>21</v>
      </c>
      <c r="E147" t="s">
        <v>22</v>
      </c>
      <c r="F147" t="s">
        <v>23</v>
      </c>
      <c r="G147" t="s">
        <v>24</v>
      </c>
      <c r="H147" t="s">
        <v>25</v>
      </c>
      <c r="I147" t="s">
        <v>25</v>
      </c>
      <c r="J147" s="4" t="s">
        <v>29</v>
      </c>
      <c r="K147" t="s">
        <v>27</v>
      </c>
    </row>
    <row r="148" spans="1:11">
      <c r="A148">
        <v>1</v>
      </c>
      <c r="B148">
        <v>4.17</v>
      </c>
      <c r="C148">
        <v>3.85</v>
      </c>
      <c r="D148" s="3">
        <v>0.61875000000000002</v>
      </c>
      <c r="E148" s="3">
        <v>0.62222222222222223</v>
      </c>
      <c r="F148">
        <f t="shared" ref="F148:F158" si="68">+B148-C148</f>
        <v>0.31999999999999984</v>
      </c>
      <c r="G148">
        <f>+F148/5</f>
        <v>6.3999999999999974E-2</v>
      </c>
      <c r="H148">
        <f t="shared" ref="H148:H158" si="69">+G148*60</f>
        <v>3.8399999999999985</v>
      </c>
      <c r="I148">
        <f t="shared" ref="I148:I157" si="70">+H148-0</f>
        <v>3.8399999999999985</v>
      </c>
      <c r="J148">
        <v>1.5900000000000001E-2</v>
      </c>
      <c r="K148">
        <f>+I148/J148</f>
        <v>241.50943396226404</v>
      </c>
    </row>
    <row r="149" spans="1:11">
      <c r="A149">
        <v>2</v>
      </c>
      <c r="B149">
        <v>3.09</v>
      </c>
      <c r="C149">
        <v>2.85</v>
      </c>
      <c r="D149" s="3">
        <v>0.62361111111111112</v>
      </c>
      <c r="E149" s="3">
        <v>0.62638888888888888</v>
      </c>
      <c r="F149">
        <f t="shared" si="68"/>
        <v>0.23999999999999977</v>
      </c>
      <c r="G149">
        <f t="shared" ref="G149:G158" si="71">+F149/5</f>
        <v>4.7999999999999952E-2</v>
      </c>
      <c r="H149">
        <f t="shared" si="69"/>
        <v>2.8799999999999972</v>
      </c>
      <c r="I149">
        <f t="shared" si="70"/>
        <v>2.8799999999999972</v>
      </c>
      <c r="J149">
        <v>2.3699999999999999E-2</v>
      </c>
      <c r="K149">
        <f t="shared" ref="K149:K157" si="72">+I149/J149</f>
        <v>121.51898734177205</v>
      </c>
    </row>
    <row r="150" spans="1:11">
      <c r="A150">
        <v>3</v>
      </c>
      <c r="B150">
        <v>3.65</v>
      </c>
      <c r="C150">
        <v>3.43</v>
      </c>
      <c r="D150" s="3">
        <v>0.62777777777777777</v>
      </c>
      <c r="E150" s="3">
        <v>0.63124999999999998</v>
      </c>
      <c r="F150">
        <f t="shared" si="68"/>
        <v>0.21999999999999975</v>
      </c>
      <c r="G150">
        <f t="shared" si="71"/>
        <v>4.3999999999999949E-2</v>
      </c>
      <c r="H150">
        <f t="shared" si="69"/>
        <v>2.639999999999997</v>
      </c>
      <c r="I150">
        <f t="shared" si="70"/>
        <v>2.639999999999997</v>
      </c>
      <c r="J150">
        <v>2.6100000000000002E-2</v>
      </c>
      <c r="K150">
        <f t="shared" si="72"/>
        <v>101.14942528735619</v>
      </c>
    </row>
    <row r="151" spans="1:11">
      <c r="A151">
        <v>4</v>
      </c>
      <c r="B151">
        <v>4.54</v>
      </c>
      <c r="C151">
        <v>4.3600000000000003</v>
      </c>
      <c r="D151" s="3">
        <v>0.63194444444444442</v>
      </c>
      <c r="E151" s="3">
        <v>0.63541666666666663</v>
      </c>
      <c r="F151">
        <f t="shared" si="68"/>
        <v>0.17999999999999972</v>
      </c>
      <c r="G151">
        <f t="shared" si="71"/>
        <v>3.5999999999999942E-2</v>
      </c>
      <c r="H151">
        <f t="shared" si="69"/>
        <v>2.1599999999999966</v>
      </c>
      <c r="I151">
        <f t="shared" si="70"/>
        <v>2.1599999999999966</v>
      </c>
      <c r="J151">
        <v>2.3400000000000001E-2</v>
      </c>
      <c r="K151">
        <f t="shared" si="72"/>
        <v>92.307692307692164</v>
      </c>
    </row>
    <row r="152" spans="1:11">
      <c r="A152">
        <v>5</v>
      </c>
      <c r="B152">
        <v>4.4000000000000004</v>
      </c>
      <c r="C152">
        <v>4.32</v>
      </c>
      <c r="D152" s="3">
        <v>0.63611111111111118</v>
      </c>
      <c r="E152" s="3">
        <v>0.63958333333333328</v>
      </c>
      <c r="F152">
        <f t="shared" si="68"/>
        <v>8.0000000000000071E-2</v>
      </c>
      <c r="G152">
        <f t="shared" si="71"/>
        <v>1.6000000000000014E-2</v>
      </c>
      <c r="H152">
        <f t="shared" si="69"/>
        <v>0.96000000000000085</v>
      </c>
      <c r="I152">
        <f t="shared" si="70"/>
        <v>0.96000000000000085</v>
      </c>
      <c r="J152">
        <v>1.4999999999999999E-2</v>
      </c>
      <c r="K152">
        <f t="shared" si="72"/>
        <v>64.000000000000057</v>
      </c>
    </row>
    <row r="153" spans="1:11">
      <c r="A153">
        <v>6</v>
      </c>
      <c r="B153">
        <v>4.22</v>
      </c>
      <c r="C153">
        <v>4.0999999999999996</v>
      </c>
      <c r="D153" s="3">
        <v>0.64027777777777783</v>
      </c>
      <c r="E153" s="3">
        <v>0.64375000000000004</v>
      </c>
      <c r="F153">
        <f t="shared" si="68"/>
        <v>0.12000000000000011</v>
      </c>
      <c r="G153">
        <f t="shared" si="71"/>
        <v>2.4000000000000021E-2</v>
      </c>
      <c r="H153">
        <f t="shared" si="69"/>
        <v>1.4400000000000013</v>
      </c>
      <c r="I153">
        <f t="shared" si="70"/>
        <v>1.4400000000000013</v>
      </c>
      <c r="J153">
        <v>3.6799999999999999E-2</v>
      </c>
      <c r="K153">
        <f t="shared" si="72"/>
        <v>39.130434782608731</v>
      </c>
    </row>
    <row r="154" spans="1:11">
      <c r="A154">
        <v>7</v>
      </c>
      <c r="B154">
        <v>3.63</v>
      </c>
      <c r="C154">
        <v>3.61</v>
      </c>
      <c r="D154" s="3">
        <v>0.64444444444444449</v>
      </c>
      <c r="E154" s="3">
        <v>0.6479166666666667</v>
      </c>
      <c r="F154">
        <f t="shared" si="68"/>
        <v>2.0000000000000018E-2</v>
      </c>
      <c r="G154">
        <f t="shared" si="71"/>
        <v>4.0000000000000036E-3</v>
      </c>
      <c r="H154">
        <f t="shared" si="69"/>
        <v>0.24000000000000021</v>
      </c>
      <c r="I154">
        <f t="shared" si="70"/>
        <v>0.24000000000000021</v>
      </c>
      <c r="J154">
        <v>1.9300000000000001E-2</v>
      </c>
      <c r="K154">
        <f t="shared" si="72"/>
        <v>12.435233160621772</v>
      </c>
    </row>
    <row r="155" spans="1:11">
      <c r="A155">
        <v>8</v>
      </c>
      <c r="B155">
        <v>4.3</v>
      </c>
      <c r="C155">
        <v>4</v>
      </c>
      <c r="D155" s="3">
        <v>0.65</v>
      </c>
      <c r="E155" s="3">
        <v>0.65347222222222223</v>
      </c>
      <c r="F155">
        <f t="shared" si="68"/>
        <v>0.29999999999999982</v>
      </c>
      <c r="G155">
        <f t="shared" si="71"/>
        <v>5.9999999999999963E-2</v>
      </c>
      <c r="H155">
        <f t="shared" si="69"/>
        <v>3.5999999999999979</v>
      </c>
      <c r="I155">
        <f t="shared" si="70"/>
        <v>3.5999999999999979</v>
      </c>
      <c r="J155">
        <v>1.61E-2</v>
      </c>
      <c r="K155">
        <f t="shared" si="72"/>
        <v>223.60248447204955</v>
      </c>
    </row>
    <row r="156" spans="1:11">
      <c r="A156">
        <v>9</v>
      </c>
      <c r="B156">
        <v>4.26</v>
      </c>
      <c r="C156">
        <v>4.04</v>
      </c>
      <c r="D156" s="3">
        <v>0.65763888888888888</v>
      </c>
      <c r="E156" s="3">
        <v>0.66111111111111109</v>
      </c>
      <c r="F156">
        <f t="shared" si="68"/>
        <v>0.21999999999999975</v>
      </c>
      <c r="G156">
        <f t="shared" si="71"/>
        <v>4.3999999999999949E-2</v>
      </c>
      <c r="H156">
        <f t="shared" si="69"/>
        <v>2.639999999999997</v>
      </c>
      <c r="I156">
        <f t="shared" si="70"/>
        <v>2.639999999999997</v>
      </c>
      <c r="J156">
        <v>2.8400000000000002E-2</v>
      </c>
      <c r="K156">
        <f t="shared" si="72"/>
        <v>92.957746478873133</v>
      </c>
    </row>
    <row r="157" spans="1:11">
      <c r="A157">
        <v>10</v>
      </c>
      <c r="B157">
        <v>2.06</v>
      </c>
      <c r="C157">
        <v>1.58</v>
      </c>
      <c r="D157" s="3">
        <v>0.66180555555555554</v>
      </c>
      <c r="E157" s="3">
        <v>0.66527777777777775</v>
      </c>
      <c r="F157">
        <f t="shared" si="68"/>
        <v>0.48</v>
      </c>
      <c r="G157">
        <f t="shared" si="71"/>
        <v>9.6000000000000002E-2</v>
      </c>
      <c r="H157">
        <f t="shared" si="69"/>
        <v>5.76</v>
      </c>
      <c r="I157">
        <f t="shared" si="70"/>
        <v>5.76</v>
      </c>
      <c r="J157">
        <v>2.4899999999999999E-2</v>
      </c>
      <c r="K157">
        <f t="shared" si="72"/>
        <v>231.32530120481928</v>
      </c>
    </row>
    <row r="158" spans="1:11">
      <c r="A158" t="s">
        <v>9</v>
      </c>
      <c r="B158">
        <v>5.45</v>
      </c>
      <c r="C158">
        <v>5.73</v>
      </c>
      <c r="D158" s="3">
        <v>0.66597222222222219</v>
      </c>
      <c r="E158" s="3">
        <v>0.6694444444444444</v>
      </c>
      <c r="F158">
        <f t="shared" si="68"/>
        <v>-0.28000000000000025</v>
      </c>
      <c r="G158">
        <f t="shared" si="71"/>
        <v>-5.600000000000005E-2</v>
      </c>
      <c r="H158">
        <f t="shared" si="69"/>
        <v>-3.360000000000003</v>
      </c>
    </row>
    <row r="159" spans="1:11">
      <c r="D159" s="3"/>
      <c r="E159" s="3"/>
    </row>
    <row r="160" spans="1:11">
      <c r="D160" s="3"/>
      <c r="E160" s="3"/>
    </row>
    <row r="161" spans="1:11">
      <c r="D161" s="3"/>
      <c r="E161" s="3"/>
    </row>
    <row r="162" spans="1:11">
      <c r="D162" s="3"/>
      <c r="E162" s="3"/>
    </row>
    <row r="163" spans="1:11">
      <c r="A163" s="6" t="s">
        <v>50</v>
      </c>
      <c r="D163" s="3"/>
      <c r="E163" s="3"/>
    </row>
    <row r="164" spans="1:11">
      <c r="F164" t="s">
        <v>14</v>
      </c>
      <c r="J164" t="s">
        <v>16</v>
      </c>
    </row>
    <row r="165" spans="1:11">
      <c r="A165" t="s">
        <v>45</v>
      </c>
      <c r="B165" t="s">
        <v>19</v>
      </c>
      <c r="C165" t="s">
        <v>20</v>
      </c>
      <c r="D165" t="s">
        <v>21</v>
      </c>
      <c r="E165" t="s">
        <v>22</v>
      </c>
      <c r="F165" t="s">
        <v>23</v>
      </c>
      <c r="G165" t="s">
        <v>24</v>
      </c>
      <c r="H165" t="s">
        <v>25</v>
      </c>
      <c r="I165" t="s">
        <v>25</v>
      </c>
      <c r="J165" s="4" t="s">
        <v>29</v>
      </c>
      <c r="K165" t="s">
        <v>27</v>
      </c>
    </row>
    <row r="166" spans="1:11">
      <c r="A166">
        <v>1</v>
      </c>
      <c r="B166">
        <v>4.2300000000000004</v>
      </c>
      <c r="C166">
        <v>4.1100000000000003</v>
      </c>
      <c r="D166" s="3">
        <v>0.39027777777777778</v>
      </c>
      <c r="E166" s="3">
        <v>0.39374999999999999</v>
      </c>
      <c r="F166">
        <f t="shared" ref="F166:F176" si="73">+B166-C166</f>
        <v>0.12000000000000011</v>
      </c>
      <c r="G166">
        <f t="shared" ref="G166:G176" si="74">+F166/5</f>
        <v>2.4000000000000021E-2</v>
      </c>
      <c r="H166">
        <f t="shared" ref="H166:H176" si="75">+G166*60</f>
        <v>1.4400000000000013</v>
      </c>
      <c r="I166">
        <f>+H166-0.36</f>
        <v>1.0800000000000014</v>
      </c>
      <c r="J166">
        <v>2.63E-2</v>
      </c>
      <c r="K166">
        <f t="shared" ref="K166:K175" si="76">+I166/J166</f>
        <v>41.064638783270013</v>
      </c>
    </row>
    <row r="167" spans="1:11">
      <c r="A167">
        <v>2</v>
      </c>
      <c r="B167">
        <v>2.48</v>
      </c>
      <c r="C167">
        <v>2.29</v>
      </c>
      <c r="D167" s="3">
        <v>0.39444444444444443</v>
      </c>
      <c r="E167" s="3">
        <v>0.3979166666666667</v>
      </c>
      <c r="F167">
        <f t="shared" si="73"/>
        <v>0.18999999999999995</v>
      </c>
      <c r="G167">
        <f t="shared" si="74"/>
        <v>3.7999999999999992E-2</v>
      </c>
      <c r="H167">
        <f t="shared" si="75"/>
        <v>2.2799999999999994</v>
      </c>
      <c r="I167">
        <f t="shared" ref="I167:I175" si="77">+H167-0.36</f>
        <v>1.9199999999999995</v>
      </c>
      <c r="J167">
        <v>2.1499999999999998E-2</v>
      </c>
      <c r="K167">
        <f t="shared" si="76"/>
        <v>89.302325581395337</v>
      </c>
    </row>
    <row r="168" spans="1:11">
      <c r="A168">
        <v>3</v>
      </c>
      <c r="B168">
        <v>3.69</v>
      </c>
      <c r="C168">
        <v>3.55</v>
      </c>
      <c r="D168" s="3">
        <v>0.39861111111111108</v>
      </c>
      <c r="E168" s="3">
        <v>0.40208333333333335</v>
      </c>
      <c r="F168">
        <f t="shared" si="73"/>
        <v>0.14000000000000012</v>
      </c>
      <c r="G168">
        <f t="shared" si="74"/>
        <v>2.8000000000000025E-2</v>
      </c>
      <c r="H168">
        <f t="shared" si="75"/>
        <v>1.6800000000000015</v>
      </c>
      <c r="I168">
        <f t="shared" si="77"/>
        <v>1.3200000000000016</v>
      </c>
      <c r="J168">
        <v>1.9900000000000001E-2</v>
      </c>
      <c r="K168">
        <f t="shared" si="76"/>
        <v>66.331658291457359</v>
      </c>
    </row>
    <row r="169" spans="1:11">
      <c r="A169">
        <v>4</v>
      </c>
      <c r="B169">
        <v>3.62</v>
      </c>
      <c r="C169">
        <v>3.29</v>
      </c>
      <c r="D169" s="3">
        <v>0.40277777777777773</v>
      </c>
      <c r="E169" s="3">
        <v>0.40625</v>
      </c>
      <c r="F169">
        <f t="shared" si="73"/>
        <v>0.33000000000000007</v>
      </c>
      <c r="G169">
        <f t="shared" si="74"/>
        <v>6.6000000000000017E-2</v>
      </c>
      <c r="H169">
        <f t="shared" si="75"/>
        <v>3.9600000000000009</v>
      </c>
      <c r="I169">
        <f t="shared" si="77"/>
        <v>3.600000000000001</v>
      </c>
      <c r="J169">
        <v>1.9300000000000001E-2</v>
      </c>
      <c r="K169">
        <f t="shared" si="76"/>
        <v>186.52849740932646</v>
      </c>
    </row>
    <row r="170" spans="1:11">
      <c r="A170">
        <v>5</v>
      </c>
      <c r="B170">
        <v>3.23</v>
      </c>
      <c r="C170">
        <v>2.95</v>
      </c>
      <c r="D170" s="3">
        <v>0.40763888888888888</v>
      </c>
      <c r="E170" s="3">
        <v>0.41111111111111115</v>
      </c>
      <c r="F170">
        <f t="shared" si="73"/>
        <v>0.2799999999999998</v>
      </c>
      <c r="G170">
        <f t="shared" si="74"/>
        <v>5.599999999999996E-2</v>
      </c>
      <c r="H170">
        <f t="shared" si="75"/>
        <v>3.3599999999999977</v>
      </c>
      <c r="I170">
        <f t="shared" si="77"/>
        <v>2.9999999999999978</v>
      </c>
      <c r="J170">
        <v>1.67E-2</v>
      </c>
      <c r="K170">
        <f t="shared" si="76"/>
        <v>179.64071856287413</v>
      </c>
    </row>
    <row r="171" spans="1:11">
      <c r="A171">
        <v>6</v>
      </c>
      <c r="B171">
        <v>3.5</v>
      </c>
      <c r="C171">
        <v>3.22</v>
      </c>
      <c r="D171" s="3">
        <v>0.41180555555555554</v>
      </c>
      <c r="E171" s="3">
        <v>0.4152777777777778</v>
      </c>
      <c r="F171">
        <f t="shared" si="73"/>
        <v>0.2799999999999998</v>
      </c>
      <c r="G171">
        <f t="shared" si="74"/>
        <v>5.599999999999996E-2</v>
      </c>
      <c r="H171">
        <f t="shared" si="75"/>
        <v>3.3599999999999977</v>
      </c>
      <c r="I171">
        <f t="shared" si="77"/>
        <v>2.9999999999999978</v>
      </c>
      <c r="J171">
        <v>2.8199999999999999E-2</v>
      </c>
      <c r="K171">
        <f t="shared" si="76"/>
        <v>106.38297872340418</v>
      </c>
    </row>
    <row r="172" spans="1:11">
      <c r="A172">
        <v>7</v>
      </c>
      <c r="B172">
        <v>3.19</v>
      </c>
      <c r="C172">
        <v>2.85</v>
      </c>
      <c r="D172" s="3">
        <v>0.41597222222222219</v>
      </c>
      <c r="E172" s="3">
        <v>0.41944444444444445</v>
      </c>
      <c r="F172">
        <f t="shared" si="73"/>
        <v>0.33999999999999986</v>
      </c>
      <c r="G172">
        <f t="shared" si="74"/>
        <v>6.7999999999999977E-2</v>
      </c>
      <c r="H172">
        <f t="shared" si="75"/>
        <v>4.0799999999999983</v>
      </c>
      <c r="I172">
        <f t="shared" si="77"/>
        <v>3.7199999999999984</v>
      </c>
      <c r="J172">
        <v>2.0799999999999999E-2</v>
      </c>
      <c r="K172">
        <f t="shared" si="76"/>
        <v>178.84615384615378</v>
      </c>
    </row>
    <row r="173" spans="1:11">
      <c r="A173">
        <v>8</v>
      </c>
      <c r="B173">
        <v>3.08</v>
      </c>
      <c r="C173">
        <v>2.69</v>
      </c>
      <c r="D173" s="3">
        <v>0.4201388888888889</v>
      </c>
      <c r="E173" s="3">
        <v>0.4236111111111111</v>
      </c>
      <c r="F173">
        <f t="shared" si="73"/>
        <v>0.39000000000000012</v>
      </c>
      <c r="G173">
        <f t="shared" si="74"/>
        <v>7.8000000000000028E-2</v>
      </c>
      <c r="H173">
        <f t="shared" si="75"/>
        <v>4.6800000000000015</v>
      </c>
      <c r="I173">
        <f t="shared" si="77"/>
        <v>4.3200000000000012</v>
      </c>
      <c r="J173">
        <v>2.1299999999999999E-2</v>
      </c>
      <c r="K173">
        <f t="shared" si="76"/>
        <v>202.81690140845078</v>
      </c>
    </row>
    <row r="174" spans="1:11">
      <c r="A174">
        <v>9</v>
      </c>
      <c r="B174">
        <v>4</v>
      </c>
      <c r="C174">
        <v>3.8</v>
      </c>
      <c r="D174" s="3">
        <v>0.42569444444444443</v>
      </c>
      <c r="E174" s="3">
        <v>0.4291666666666667</v>
      </c>
      <c r="F174">
        <f t="shared" si="73"/>
        <v>0.20000000000000018</v>
      </c>
      <c r="G174">
        <f t="shared" si="74"/>
        <v>4.0000000000000036E-2</v>
      </c>
      <c r="H174">
        <f t="shared" si="75"/>
        <v>2.4000000000000021</v>
      </c>
      <c r="I174">
        <f t="shared" si="77"/>
        <v>2.0400000000000023</v>
      </c>
      <c r="J174">
        <v>1.9699999999999999E-2</v>
      </c>
      <c r="K174">
        <f t="shared" si="76"/>
        <v>103.5532994923859</v>
      </c>
    </row>
    <row r="175" spans="1:11">
      <c r="A175">
        <v>10</v>
      </c>
      <c r="B175">
        <v>6.06</v>
      </c>
      <c r="C175">
        <v>6.03</v>
      </c>
      <c r="D175" s="3">
        <v>0.43055555555555558</v>
      </c>
      <c r="E175" s="3">
        <v>0.43402777777777773</v>
      </c>
      <c r="F175">
        <f t="shared" si="73"/>
        <v>2.9999999999999361E-2</v>
      </c>
      <c r="G175">
        <f t="shared" si="74"/>
        <v>5.9999999999998718E-3</v>
      </c>
      <c r="H175">
        <f t="shared" si="75"/>
        <v>0.35999999999999233</v>
      </c>
      <c r="I175">
        <f t="shared" si="77"/>
        <v>-7.6605388699135801E-15</v>
      </c>
      <c r="J175">
        <v>1.77E-2</v>
      </c>
      <c r="K175">
        <f t="shared" si="76"/>
        <v>-4.3279880620980677E-13</v>
      </c>
    </row>
    <row r="176" spans="1:11">
      <c r="A176" t="s">
        <v>9</v>
      </c>
      <c r="B176">
        <v>6.21</v>
      </c>
      <c r="C176">
        <v>6.18</v>
      </c>
      <c r="D176" s="3">
        <v>0.43472222222222223</v>
      </c>
      <c r="E176" s="3">
        <v>0.4381944444444445</v>
      </c>
      <c r="F176">
        <f t="shared" si="73"/>
        <v>3.0000000000000249E-2</v>
      </c>
      <c r="G176">
        <f t="shared" si="74"/>
        <v>6.0000000000000496E-3</v>
      </c>
      <c r="H176">
        <f t="shared" si="75"/>
        <v>0.36000000000000298</v>
      </c>
    </row>
    <row r="177" spans="1:11">
      <c r="D177" s="3"/>
      <c r="E177" s="3"/>
    </row>
    <row r="178" spans="1:11">
      <c r="D178" s="3"/>
      <c r="E178" s="3"/>
    </row>
    <row r="179" spans="1:11">
      <c r="A179" t="s">
        <v>13</v>
      </c>
      <c r="D179" s="3"/>
      <c r="E179" s="3"/>
    </row>
    <row r="180" spans="1:11">
      <c r="F180" t="s">
        <v>14</v>
      </c>
      <c r="J180" t="s">
        <v>16</v>
      </c>
    </row>
    <row r="181" spans="1:11">
      <c r="A181" t="s">
        <v>45</v>
      </c>
      <c r="B181" t="s">
        <v>19</v>
      </c>
      <c r="C181" t="s">
        <v>20</v>
      </c>
      <c r="D181" t="s">
        <v>21</v>
      </c>
      <c r="E181" t="s">
        <v>22</v>
      </c>
      <c r="F181" t="s">
        <v>23</v>
      </c>
      <c r="G181" t="s">
        <v>24</v>
      </c>
      <c r="H181" t="s">
        <v>25</v>
      </c>
      <c r="I181" t="s">
        <v>25</v>
      </c>
      <c r="J181" s="4" t="s">
        <v>29</v>
      </c>
      <c r="K181" t="s">
        <v>27</v>
      </c>
    </row>
    <row r="182" spans="1:11">
      <c r="A182">
        <v>1</v>
      </c>
      <c r="B182">
        <v>4.47</v>
      </c>
      <c r="C182">
        <v>4.09</v>
      </c>
      <c r="D182" s="3">
        <v>0.43958333333333338</v>
      </c>
      <c r="E182" s="3">
        <v>0.44305555555555554</v>
      </c>
      <c r="F182">
        <f t="shared" ref="F182:F192" si="78">+B182-C182</f>
        <v>0.37999999999999989</v>
      </c>
      <c r="G182">
        <f t="shared" ref="G182:G192" si="79">+F182/5</f>
        <v>7.5999999999999984E-2</v>
      </c>
      <c r="H182">
        <f t="shared" ref="H182:H192" si="80">+G182*60</f>
        <v>4.5599999999999987</v>
      </c>
      <c r="I182">
        <f>+H182-0.24</f>
        <v>4.3199999999999985</v>
      </c>
      <c r="J182">
        <v>2.63E-2</v>
      </c>
      <c r="K182">
        <f t="shared" ref="K182:K191" si="81">+I182/J182</f>
        <v>164.2585551330798</v>
      </c>
    </row>
    <row r="183" spans="1:11">
      <c r="A183">
        <v>2</v>
      </c>
      <c r="B183">
        <v>3.3</v>
      </c>
      <c r="C183">
        <v>3.19</v>
      </c>
      <c r="D183" s="3">
        <v>0.44374999999999998</v>
      </c>
      <c r="E183" s="3">
        <v>0.44722222222222219</v>
      </c>
      <c r="F183">
        <f t="shared" si="78"/>
        <v>0.10999999999999988</v>
      </c>
      <c r="G183">
        <f t="shared" si="79"/>
        <v>2.1999999999999974E-2</v>
      </c>
      <c r="H183">
        <f t="shared" si="80"/>
        <v>1.3199999999999985</v>
      </c>
      <c r="I183">
        <f t="shared" ref="I183:I191" si="82">+H183-0.24</f>
        <v>1.0799999999999985</v>
      </c>
      <c r="J183">
        <v>2.1499999999999998E-2</v>
      </c>
      <c r="K183">
        <f t="shared" si="81"/>
        <v>50.232558139534817</v>
      </c>
    </row>
    <row r="184" spans="1:11">
      <c r="A184">
        <v>3</v>
      </c>
      <c r="B184">
        <v>4.2300000000000004</v>
      </c>
      <c r="C184">
        <v>3.87</v>
      </c>
      <c r="D184" s="3">
        <v>0.44791666666666669</v>
      </c>
      <c r="E184" s="3">
        <v>0.4201388888888889</v>
      </c>
      <c r="F184">
        <f t="shared" si="78"/>
        <v>0.36000000000000032</v>
      </c>
      <c r="G184">
        <f t="shared" si="79"/>
        <v>7.2000000000000064E-2</v>
      </c>
      <c r="H184">
        <f t="shared" si="80"/>
        <v>4.3200000000000038</v>
      </c>
      <c r="I184">
        <f t="shared" si="82"/>
        <v>4.0800000000000036</v>
      </c>
      <c r="J184">
        <v>1.9900000000000001E-2</v>
      </c>
      <c r="K184">
        <f t="shared" si="81"/>
        <v>205.02512562814087</v>
      </c>
    </row>
    <row r="185" spans="1:11">
      <c r="A185">
        <v>4</v>
      </c>
      <c r="B185">
        <v>4.3600000000000003</v>
      </c>
      <c r="C185">
        <v>4.22</v>
      </c>
      <c r="D185" s="3">
        <v>0.45208333333333334</v>
      </c>
      <c r="E185" s="3">
        <v>0.45555555555555555</v>
      </c>
      <c r="F185">
        <f t="shared" si="78"/>
        <v>0.14000000000000057</v>
      </c>
      <c r="G185">
        <f t="shared" si="79"/>
        <v>2.8000000000000115E-2</v>
      </c>
      <c r="H185">
        <f t="shared" si="80"/>
        <v>1.6800000000000068</v>
      </c>
      <c r="I185">
        <f t="shared" si="82"/>
        <v>1.4400000000000068</v>
      </c>
      <c r="J185">
        <v>1.9300000000000001E-2</v>
      </c>
      <c r="K185">
        <f t="shared" si="81"/>
        <v>74.61139896373092</v>
      </c>
    </row>
    <row r="186" spans="1:11">
      <c r="A186">
        <v>5</v>
      </c>
      <c r="B186">
        <v>3.89</v>
      </c>
      <c r="C186">
        <v>3.65</v>
      </c>
      <c r="D186" s="3">
        <v>0.45694444444444443</v>
      </c>
      <c r="E186" s="3">
        <v>0.4604166666666667</v>
      </c>
      <c r="F186">
        <f t="shared" si="78"/>
        <v>0.24000000000000021</v>
      </c>
      <c r="G186">
        <f t="shared" si="79"/>
        <v>4.8000000000000043E-2</v>
      </c>
      <c r="H186">
        <f t="shared" si="80"/>
        <v>2.8800000000000026</v>
      </c>
      <c r="I186">
        <f t="shared" si="82"/>
        <v>2.6400000000000023</v>
      </c>
      <c r="J186">
        <v>1.67E-2</v>
      </c>
      <c r="K186">
        <f t="shared" si="81"/>
        <v>158.08383233532948</v>
      </c>
    </row>
    <row r="187" spans="1:11">
      <c r="A187">
        <v>6</v>
      </c>
      <c r="B187">
        <v>3.86</v>
      </c>
      <c r="C187">
        <v>3.58</v>
      </c>
      <c r="D187" s="3">
        <v>0.46180555555555558</v>
      </c>
      <c r="E187" s="3">
        <v>0.46527777777777773</v>
      </c>
      <c r="F187">
        <f t="shared" si="78"/>
        <v>0.2799999999999998</v>
      </c>
      <c r="G187">
        <f t="shared" si="79"/>
        <v>5.599999999999996E-2</v>
      </c>
      <c r="H187">
        <f t="shared" si="80"/>
        <v>3.3599999999999977</v>
      </c>
      <c r="I187">
        <f t="shared" si="82"/>
        <v>3.1199999999999974</v>
      </c>
      <c r="J187">
        <v>2.8199999999999999E-2</v>
      </c>
      <c r="K187">
        <f t="shared" si="81"/>
        <v>110.63829787234033</v>
      </c>
    </row>
    <row r="188" spans="1:11">
      <c r="A188">
        <v>7</v>
      </c>
      <c r="B188">
        <v>3.66</v>
      </c>
      <c r="C188">
        <v>3.57</v>
      </c>
      <c r="D188" s="3">
        <v>0.46666666666666662</v>
      </c>
      <c r="E188" s="3">
        <v>0.47013888888888888</v>
      </c>
      <c r="F188">
        <f t="shared" si="78"/>
        <v>9.0000000000000302E-2</v>
      </c>
      <c r="G188">
        <f t="shared" si="79"/>
        <v>1.8000000000000061E-2</v>
      </c>
      <c r="H188">
        <f t="shared" si="80"/>
        <v>1.0800000000000036</v>
      </c>
      <c r="I188">
        <f t="shared" si="82"/>
        <v>0.84000000000000363</v>
      </c>
      <c r="J188">
        <v>2.0799999999999999E-2</v>
      </c>
      <c r="K188">
        <f t="shared" si="81"/>
        <v>40.384615384615564</v>
      </c>
    </row>
    <row r="189" spans="1:11">
      <c r="A189">
        <v>8</v>
      </c>
      <c r="B189">
        <v>5.22</v>
      </c>
      <c r="C189">
        <v>4.88</v>
      </c>
      <c r="D189" s="3">
        <v>0.47083333333333338</v>
      </c>
      <c r="E189" s="3">
        <v>0.47430555555555554</v>
      </c>
      <c r="F189">
        <f t="shared" si="78"/>
        <v>0.33999999999999986</v>
      </c>
      <c r="G189">
        <f t="shared" si="79"/>
        <v>6.7999999999999977E-2</v>
      </c>
      <c r="H189">
        <f t="shared" si="80"/>
        <v>4.0799999999999983</v>
      </c>
      <c r="I189">
        <f t="shared" si="82"/>
        <v>3.8399999999999981</v>
      </c>
      <c r="J189">
        <v>2.1299999999999999E-2</v>
      </c>
      <c r="K189">
        <f t="shared" si="81"/>
        <v>180.28169014084497</v>
      </c>
    </row>
    <row r="190" spans="1:11">
      <c r="A190">
        <v>9</v>
      </c>
      <c r="B190">
        <v>4.9400000000000004</v>
      </c>
      <c r="C190">
        <v>4.66</v>
      </c>
      <c r="D190" s="3">
        <v>0.47499999999999998</v>
      </c>
      <c r="E190" s="3">
        <v>0.47847222222222219</v>
      </c>
      <c r="F190">
        <f t="shared" si="78"/>
        <v>0.28000000000000025</v>
      </c>
      <c r="G190">
        <f t="shared" si="79"/>
        <v>5.600000000000005E-2</v>
      </c>
      <c r="H190">
        <f t="shared" si="80"/>
        <v>3.360000000000003</v>
      </c>
      <c r="I190">
        <f t="shared" si="82"/>
        <v>3.1200000000000028</v>
      </c>
      <c r="J190">
        <v>1.9699999999999999E-2</v>
      </c>
      <c r="K190">
        <f t="shared" si="81"/>
        <v>158.37563451776666</v>
      </c>
    </row>
    <row r="191" spans="1:11">
      <c r="A191">
        <v>10</v>
      </c>
      <c r="B191">
        <v>4.75</v>
      </c>
      <c r="C191">
        <v>3.86</v>
      </c>
      <c r="D191" s="3">
        <v>0.47986111111111113</v>
      </c>
      <c r="E191" s="3">
        <v>0.48333333333333334</v>
      </c>
      <c r="F191">
        <f t="shared" si="78"/>
        <v>0.89000000000000012</v>
      </c>
      <c r="G191">
        <f t="shared" si="79"/>
        <v>0.17800000000000002</v>
      </c>
      <c r="H191">
        <f t="shared" si="80"/>
        <v>10.680000000000001</v>
      </c>
      <c r="I191">
        <f t="shared" si="82"/>
        <v>10.440000000000001</v>
      </c>
      <c r="J191">
        <v>1.77E-2</v>
      </c>
      <c r="K191">
        <f t="shared" si="81"/>
        <v>589.83050847457628</v>
      </c>
    </row>
    <row r="192" spans="1:11">
      <c r="A192" t="s">
        <v>9</v>
      </c>
      <c r="B192">
        <v>6.26</v>
      </c>
      <c r="C192">
        <v>6.24</v>
      </c>
      <c r="D192" s="3">
        <v>0.48472222222222222</v>
      </c>
      <c r="E192" s="3">
        <v>0.48819444444444443</v>
      </c>
      <c r="F192">
        <f t="shared" si="78"/>
        <v>1.9999999999999574E-2</v>
      </c>
      <c r="G192">
        <f t="shared" si="79"/>
        <v>3.9999999999999151E-3</v>
      </c>
      <c r="H192">
        <f t="shared" si="80"/>
        <v>0.23999999999999491</v>
      </c>
    </row>
    <row r="193" spans="1:11">
      <c r="D193" s="3"/>
      <c r="E193" s="3"/>
    </row>
    <row r="194" spans="1:11">
      <c r="D194" s="3"/>
      <c r="E194" s="3"/>
    </row>
    <row r="195" spans="1:11">
      <c r="A195" t="s">
        <v>33</v>
      </c>
      <c r="D195" s="3"/>
      <c r="E195" s="3"/>
    </row>
    <row r="196" spans="1:11">
      <c r="D196" s="3"/>
      <c r="E196" s="3"/>
      <c r="F196" t="s">
        <v>14</v>
      </c>
      <c r="J196" t="s">
        <v>16</v>
      </c>
    </row>
    <row r="197" spans="1:11">
      <c r="A197" t="s">
        <v>45</v>
      </c>
      <c r="B197" t="s">
        <v>19</v>
      </c>
      <c r="C197" t="s">
        <v>20</v>
      </c>
      <c r="D197" t="s">
        <v>21</v>
      </c>
      <c r="E197" t="s">
        <v>22</v>
      </c>
      <c r="F197" t="s">
        <v>23</v>
      </c>
      <c r="G197" t="s">
        <v>24</v>
      </c>
      <c r="H197" t="s">
        <v>25</v>
      </c>
      <c r="I197" t="s">
        <v>25</v>
      </c>
      <c r="J197" s="4" t="s">
        <v>29</v>
      </c>
      <c r="K197" t="s">
        <v>27</v>
      </c>
    </row>
    <row r="198" spans="1:11">
      <c r="A198">
        <v>1</v>
      </c>
      <c r="B198">
        <v>5.68</v>
      </c>
      <c r="C198">
        <v>5.53</v>
      </c>
      <c r="D198" s="3">
        <v>0.49722222222222223</v>
      </c>
      <c r="E198" s="3">
        <v>0.50069444444444444</v>
      </c>
      <c r="F198">
        <f t="shared" ref="F198:F208" si="83">+B198-C198</f>
        <v>0.14999999999999947</v>
      </c>
      <c r="G198">
        <f t="shared" ref="G198:G208" si="84">+F198/5</f>
        <v>2.9999999999999895E-2</v>
      </c>
      <c r="H198">
        <f t="shared" ref="H198:H208" si="85">+G198*60</f>
        <v>1.7999999999999936</v>
      </c>
      <c r="I198">
        <f>+H198-0.12</f>
        <v>1.6799999999999935</v>
      </c>
      <c r="J198">
        <v>2.63E-2</v>
      </c>
      <c r="K198">
        <f t="shared" ref="K198:K207" si="86">+I198/J198</f>
        <v>63.878326996197472</v>
      </c>
    </row>
    <row r="199" spans="1:11">
      <c r="A199">
        <v>2</v>
      </c>
      <c r="B199">
        <v>6.27</v>
      </c>
      <c r="C199">
        <v>6.17</v>
      </c>
      <c r="D199" s="3">
        <v>0.50277777777777777</v>
      </c>
      <c r="E199" s="3">
        <v>0.50624999999999998</v>
      </c>
      <c r="F199">
        <f t="shared" si="83"/>
        <v>9.9999999999999645E-2</v>
      </c>
      <c r="G199">
        <f t="shared" si="84"/>
        <v>1.9999999999999928E-2</v>
      </c>
      <c r="H199">
        <f t="shared" si="85"/>
        <v>1.1999999999999957</v>
      </c>
      <c r="I199">
        <f t="shared" ref="I199:I207" si="87">+H199-0.12</f>
        <v>1.0799999999999956</v>
      </c>
      <c r="J199">
        <v>2.1499999999999998E-2</v>
      </c>
      <c r="K199">
        <f t="shared" si="86"/>
        <v>50.232558139534682</v>
      </c>
    </row>
    <row r="200" spans="1:11">
      <c r="A200">
        <v>3</v>
      </c>
      <c r="B200">
        <v>5.45</v>
      </c>
      <c r="C200">
        <v>5.0199999999999996</v>
      </c>
      <c r="D200" s="3">
        <v>0.50694444444444442</v>
      </c>
      <c r="E200" s="3">
        <v>0.51041666666666663</v>
      </c>
      <c r="F200">
        <f t="shared" si="83"/>
        <v>0.4300000000000006</v>
      </c>
      <c r="G200">
        <f t="shared" si="84"/>
        <v>8.6000000000000118E-2</v>
      </c>
      <c r="H200">
        <f t="shared" si="85"/>
        <v>5.1600000000000072</v>
      </c>
      <c r="I200">
        <f t="shared" si="87"/>
        <v>5.0400000000000071</v>
      </c>
      <c r="J200">
        <v>1.9900000000000001E-2</v>
      </c>
      <c r="K200">
        <f t="shared" si="86"/>
        <v>253.26633165829179</v>
      </c>
    </row>
    <row r="201" spans="1:11">
      <c r="A201">
        <v>4</v>
      </c>
      <c r="B201">
        <v>5.67</v>
      </c>
      <c r="C201">
        <v>5.49</v>
      </c>
      <c r="D201" s="3">
        <v>0.51111111111111118</v>
      </c>
      <c r="E201" s="3">
        <v>0.51458333333333328</v>
      </c>
      <c r="F201">
        <f t="shared" si="83"/>
        <v>0.17999999999999972</v>
      </c>
      <c r="G201">
        <f t="shared" si="84"/>
        <v>3.5999999999999942E-2</v>
      </c>
      <c r="H201">
        <f t="shared" si="85"/>
        <v>2.1599999999999966</v>
      </c>
      <c r="I201">
        <f t="shared" si="87"/>
        <v>2.0399999999999965</v>
      </c>
      <c r="J201">
        <v>1.9300000000000001E-2</v>
      </c>
      <c r="K201">
        <f t="shared" si="86"/>
        <v>105.69948186528478</v>
      </c>
    </row>
    <row r="202" spans="1:11">
      <c r="A202">
        <v>5</v>
      </c>
      <c r="B202">
        <v>4.93</v>
      </c>
      <c r="C202">
        <v>4.97</v>
      </c>
      <c r="D202" s="3">
        <v>0.51527777777777783</v>
      </c>
      <c r="E202" s="3">
        <v>0.51875000000000004</v>
      </c>
      <c r="F202">
        <f t="shared" si="83"/>
        <v>-4.0000000000000036E-2</v>
      </c>
      <c r="G202">
        <f t="shared" si="84"/>
        <v>-8.0000000000000071E-3</v>
      </c>
      <c r="H202">
        <f t="shared" si="85"/>
        <v>-0.48000000000000043</v>
      </c>
      <c r="I202">
        <f t="shared" si="87"/>
        <v>-0.60000000000000042</v>
      </c>
      <c r="J202">
        <v>1.67E-2</v>
      </c>
      <c r="K202">
        <f t="shared" si="86"/>
        <v>-35.928143712574879</v>
      </c>
    </row>
    <row r="203" spans="1:11">
      <c r="A203">
        <v>6</v>
      </c>
      <c r="B203">
        <v>5.44</v>
      </c>
      <c r="C203">
        <v>5.22</v>
      </c>
      <c r="D203" s="3">
        <v>0.52083333333333337</v>
      </c>
      <c r="E203" s="3">
        <v>0.52430555555555558</v>
      </c>
      <c r="F203">
        <f t="shared" si="83"/>
        <v>0.22000000000000064</v>
      </c>
      <c r="G203">
        <f t="shared" si="84"/>
        <v>4.4000000000000129E-2</v>
      </c>
      <c r="H203">
        <f t="shared" si="85"/>
        <v>2.6400000000000077</v>
      </c>
      <c r="I203">
        <f t="shared" si="87"/>
        <v>2.5200000000000076</v>
      </c>
      <c r="J203">
        <v>2.8199999999999999E-2</v>
      </c>
      <c r="K203">
        <f t="shared" si="86"/>
        <v>89.361702127659839</v>
      </c>
    </row>
    <row r="204" spans="1:11">
      <c r="A204">
        <v>7</v>
      </c>
      <c r="B204">
        <v>5.67</v>
      </c>
      <c r="C204">
        <v>5.47</v>
      </c>
      <c r="D204" s="3">
        <v>0.52638888888888891</v>
      </c>
      <c r="E204" s="3">
        <v>0.52986111111111112</v>
      </c>
      <c r="F204">
        <f t="shared" si="83"/>
        <v>0.20000000000000018</v>
      </c>
      <c r="G204">
        <f t="shared" si="84"/>
        <v>4.0000000000000036E-2</v>
      </c>
      <c r="H204">
        <f t="shared" si="85"/>
        <v>2.4000000000000021</v>
      </c>
      <c r="I204">
        <f t="shared" si="87"/>
        <v>2.280000000000002</v>
      </c>
      <c r="J204">
        <v>2.0799999999999999E-2</v>
      </c>
      <c r="K204">
        <f t="shared" si="86"/>
        <v>109.61538461538471</v>
      </c>
    </row>
    <row r="205" spans="1:11">
      <c r="A205">
        <v>8</v>
      </c>
      <c r="B205">
        <v>5.85</v>
      </c>
      <c r="C205">
        <v>5.71</v>
      </c>
      <c r="D205" s="3">
        <v>0.52986111111111112</v>
      </c>
      <c r="E205" s="3">
        <v>0.53333333333333333</v>
      </c>
      <c r="F205">
        <f t="shared" si="83"/>
        <v>0.13999999999999968</v>
      </c>
      <c r="G205">
        <f t="shared" si="84"/>
        <v>2.7999999999999935E-2</v>
      </c>
      <c r="H205">
        <f t="shared" si="85"/>
        <v>1.6799999999999962</v>
      </c>
      <c r="I205">
        <f t="shared" si="87"/>
        <v>1.5599999999999961</v>
      </c>
      <c r="J205">
        <v>2.1299999999999999E-2</v>
      </c>
      <c r="K205">
        <f t="shared" si="86"/>
        <v>73.23943661971812</v>
      </c>
    </row>
    <row r="206" spans="1:11">
      <c r="A206">
        <v>9</v>
      </c>
      <c r="B206">
        <v>5.7</v>
      </c>
      <c r="C206">
        <v>5.56</v>
      </c>
      <c r="D206" s="3">
        <v>0.53402777777777777</v>
      </c>
      <c r="E206" s="3">
        <v>0.53749999999999998</v>
      </c>
      <c r="F206">
        <f t="shared" si="83"/>
        <v>0.14000000000000057</v>
      </c>
      <c r="G206">
        <f t="shared" si="84"/>
        <v>2.8000000000000115E-2</v>
      </c>
      <c r="H206">
        <f t="shared" si="85"/>
        <v>1.6800000000000068</v>
      </c>
      <c r="I206">
        <f t="shared" si="87"/>
        <v>1.5600000000000067</v>
      </c>
      <c r="J206">
        <v>1.9699999999999999E-2</v>
      </c>
      <c r="K206">
        <f t="shared" si="86"/>
        <v>79.187817258883598</v>
      </c>
    </row>
    <row r="207" spans="1:11">
      <c r="A207">
        <v>10</v>
      </c>
      <c r="B207">
        <v>4.7</v>
      </c>
      <c r="C207">
        <v>4.49</v>
      </c>
      <c r="D207" s="3">
        <v>0.53888888888888886</v>
      </c>
      <c r="E207" s="3">
        <v>0.54166666666666663</v>
      </c>
      <c r="F207">
        <f t="shared" si="83"/>
        <v>0.20999999999999996</v>
      </c>
      <c r="G207">
        <f t="shared" si="84"/>
        <v>4.1999999999999996E-2</v>
      </c>
      <c r="H207">
        <f t="shared" si="85"/>
        <v>2.5199999999999996</v>
      </c>
      <c r="I207">
        <f t="shared" si="87"/>
        <v>2.3999999999999995</v>
      </c>
      <c r="J207">
        <v>1.77E-2</v>
      </c>
      <c r="K207">
        <f t="shared" si="86"/>
        <v>135.59322033898303</v>
      </c>
    </row>
    <row r="208" spans="1:11">
      <c r="A208" t="s">
        <v>9</v>
      </c>
      <c r="B208">
        <v>6.31</v>
      </c>
      <c r="C208">
        <v>6.3</v>
      </c>
      <c r="D208" s="3">
        <v>0.54374999999999996</v>
      </c>
      <c r="E208" s="3">
        <v>0.54722222222222217</v>
      </c>
      <c r="F208">
        <f t="shared" si="83"/>
        <v>9.9999999999997868E-3</v>
      </c>
      <c r="G208">
        <f t="shared" si="84"/>
        <v>1.9999999999999575E-3</v>
      </c>
      <c r="H208">
        <f t="shared" si="85"/>
        <v>0.11999999999999746</v>
      </c>
    </row>
    <row r="209" spans="1:11">
      <c r="D209" s="3"/>
      <c r="E209" s="3"/>
    </row>
    <row r="210" spans="1:11">
      <c r="D210" s="3"/>
      <c r="E210" s="3"/>
    </row>
    <row r="211" spans="1:11">
      <c r="A211" t="s">
        <v>51</v>
      </c>
      <c r="D211" s="3"/>
      <c r="E211" s="3"/>
    </row>
    <row r="212" spans="1:11">
      <c r="D212" s="3"/>
      <c r="E212" s="3"/>
      <c r="F212" t="s">
        <v>14</v>
      </c>
      <c r="J212" t="s">
        <v>16</v>
      </c>
    </row>
    <row r="213" spans="1:11">
      <c r="A213" t="s">
        <v>45</v>
      </c>
      <c r="B213" t="s">
        <v>19</v>
      </c>
      <c r="C213" t="s">
        <v>20</v>
      </c>
      <c r="D213" t="s">
        <v>21</v>
      </c>
      <c r="E213" t="s">
        <v>22</v>
      </c>
      <c r="F213" t="s">
        <v>23</v>
      </c>
      <c r="G213" t="s">
        <v>24</v>
      </c>
      <c r="H213" t="s">
        <v>25</v>
      </c>
      <c r="I213" t="s">
        <v>25</v>
      </c>
      <c r="J213" s="4" t="s">
        <v>29</v>
      </c>
      <c r="K213" t="s">
        <v>27</v>
      </c>
    </row>
    <row r="214" spans="1:11">
      <c r="A214">
        <v>1</v>
      </c>
      <c r="B214">
        <v>3.34</v>
      </c>
      <c r="C214">
        <v>2.84</v>
      </c>
      <c r="D214" s="3">
        <v>0.5493055555555556</v>
      </c>
      <c r="E214" s="3">
        <v>0.55277777777777781</v>
      </c>
      <c r="F214">
        <f t="shared" ref="F214:F224" si="88">+B214-C214</f>
        <v>0.5</v>
      </c>
      <c r="G214">
        <f t="shared" ref="G214:G224" si="89">+F214/5</f>
        <v>0.1</v>
      </c>
      <c r="H214">
        <f t="shared" ref="H214:H224" si="90">+G214*60</f>
        <v>6</v>
      </c>
      <c r="I214">
        <f>+H214-2.88</f>
        <v>3.12</v>
      </c>
      <c r="J214">
        <v>2.63E-2</v>
      </c>
      <c r="K214">
        <f t="shared" ref="K214:K223" si="91">+I214/J214</f>
        <v>118.63117870722434</v>
      </c>
    </row>
    <row r="215" spans="1:11">
      <c r="A215">
        <v>2</v>
      </c>
      <c r="B215">
        <v>3.55</v>
      </c>
      <c r="C215">
        <v>3.05</v>
      </c>
      <c r="D215" s="3">
        <v>0.5541666666666667</v>
      </c>
      <c r="E215" s="3">
        <v>0.55763888888888891</v>
      </c>
      <c r="F215">
        <f t="shared" si="88"/>
        <v>0.5</v>
      </c>
      <c r="G215">
        <f t="shared" si="89"/>
        <v>0.1</v>
      </c>
      <c r="H215">
        <f t="shared" si="90"/>
        <v>6</v>
      </c>
      <c r="I215">
        <f t="shared" ref="I215:I223" si="92">+H215-2.88</f>
        <v>3.12</v>
      </c>
      <c r="J215">
        <v>2.1499999999999998E-2</v>
      </c>
      <c r="K215">
        <f t="shared" si="91"/>
        <v>145.11627906976747</v>
      </c>
    </row>
    <row r="216" spans="1:11">
      <c r="A216">
        <v>3</v>
      </c>
      <c r="B216">
        <v>2.5499999999999998</v>
      </c>
      <c r="C216">
        <v>2.0499999999999998</v>
      </c>
      <c r="D216" s="3">
        <v>0.55902777777777779</v>
      </c>
      <c r="E216" s="3">
        <v>0.5625</v>
      </c>
      <c r="F216">
        <f t="shared" si="88"/>
        <v>0.5</v>
      </c>
      <c r="G216">
        <f t="shared" si="89"/>
        <v>0.1</v>
      </c>
      <c r="H216">
        <f t="shared" si="90"/>
        <v>6</v>
      </c>
      <c r="I216">
        <f t="shared" si="92"/>
        <v>3.12</v>
      </c>
      <c r="J216">
        <v>1.9900000000000001E-2</v>
      </c>
      <c r="K216">
        <f t="shared" si="91"/>
        <v>156.78391959798995</v>
      </c>
    </row>
    <row r="217" spans="1:11">
      <c r="A217">
        <v>4</v>
      </c>
      <c r="B217">
        <v>2.84</v>
      </c>
      <c r="C217">
        <v>2.6</v>
      </c>
      <c r="D217" s="3">
        <v>0.56319444444444444</v>
      </c>
      <c r="E217" s="3">
        <v>0.56666666666666665</v>
      </c>
      <c r="F217">
        <f t="shared" si="88"/>
        <v>0.23999999999999977</v>
      </c>
      <c r="G217">
        <f t="shared" si="89"/>
        <v>4.7999999999999952E-2</v>
      </c>
      <c r="H217">
        <f t="shared" si="90"/>
        <v>2.8799999999999972</v>
      </c>
      <c r="I217">
        <f t="shared" si="92"/>
        <v>0</v>
      </c>
      <c r="J217">
        <v>1.9300000000000001E-2</v>
      </c>
      <c r="K217">
        <f t="shared" si="91"/>
        <v>0</v>
      </c>
    </row>
    <row r="218" spans="1:11">
      <c r="A218">
        <v>5</v>
      </c>
      <c r="B218">
        <v>2.71</v>
      </c>
      <c r="C218">
        <v>2.5</v>
      </c>
      <c r="D218" s="3">
        <v>0.56736111111111109</v>
      </c>
      <c r="E218" s="3">
        <v>0.5708333333333333</v>
      </c>
      <c r="F218">
        <f t="shared" si="88"/>
        <v>0.20999999999999996</v>
      </c>
      <c r="G218">
        <f t="shared" si="89"/>
        <v>4.1999999999999996E-2</v>
      </c>
      <c r="H218">
        <f t="shared" si="90"/>
        <v>2.5199999999999996</v>
      </c>
      <c r="I218">
        <f t="shared" si="92"/>
        <v>-0.36000000000000032</v>
      </c>
      <c r="J218">
        <v>1.67E-2</v>
      </c>
      <c r="K218">
        <f t="shared" si="91"/>
        <v>-21.556886227544929</v>
      </c>
    </row>
    <row r="219" spans="1:11">
      <c r="A219">
        <v>6</v>
      </c>
      <c r="B219">
        <v>2.48</v>
      </c>
      <c r="C219">
        <v>1.87</v>
      </c>
      <c r="D219" s="3">
        <v>0.57152777777777775</v>
      </c>
      <c r="E219" s="3">
        <v>0.57499999999999996</v>
      </c>
      <c r="F219">
        <f t="shared" si="88"/>
        <v>0.60999999999999988</v>
      </c>
      <c r="G219">
        <f t="shared" si="89"/>
        <v>0.12199999999999997</v>
      </c>
      <c r="H219">
        <f t="shared" si="90"/>
        <v>7.3199999999999985</v>
      </c>
      <c r="I219">
        <f t="shared" si="92"/>
        <v>4.4399999999999986</v>
      </c>
      <c r="J219">
        <v>2.8199999999999999E-2</v>
      </c>
      <c r="K219">
        <f t="shared" si="91"/>
        <v>157.44680851063825</v>
      </c>
    </row>
    <row r="220" spans="1:11">
      <c r="A220">
        <v>7</v>
      </c>
      <c r="B220">
        <v>3.02</v>
      </c>
      <c r="C220">
        <v>2.66</v>
      </c>
      <c r="D220" s="3">
        <v>0.5756944444444444</v>
      </c>
      <c r="E220" s="3">
        <v>0.57916666666666672</v>
      </c>
      <c r="F220">
        <f t="shared" si="88"/>
        <v>0.35999999999999988</v>
      </c>
      <c r="G220">
        <f t="shared" si="89"/>
        <v>7.1999999999999981E-2</v>
      </c>
      <c r="H220">
        <f t="shared" si="90"/>
        <v>4.3199999999999985</v>
      </c>
      <c r="I220">
        <f t="shared" si="92"/>
        <v>1.4399999999999986</v>
      </c>
      <c r="J220">
        <v>2.0799999999999999E-2</v>
      </c>
      <c r="K220">
        <f t="shared" si="91"/>
        <v>69.23076923076917</v>
      </c>
    </row>
    <row r="221" spans="1:11">
      <c r="A221">
        <v>8</v>
      </c>
      <c r="B221">
        <v>4.22</v>
      </c>
      <c r="C221">
        <v>3.83</v>
      </c>
      <c r="D221" s="3">
        <v>0.5805555555555556</v>
      </c>
      <c r="E221" s="3">
        <v>0.58402777777777781</v>
      </c>
      <c r="F221">
        <f t="shared" si="88"/>
        <v>0.38999999999999968</v>
      </c>
      <c r="G221">
        <f t="shared" si="89"/>
        <v>7.7999999999999931E-2</v>
      </c>
      <c r="H221">
        <f t="shared" si="90"/>
        <v>4.6799999999999962</v>
      </c>
      <c r="I221">
        <f t="shared" si="92"/>
        <v>1.7999999999999963</v>
      </c>
      <c r="J221">
        <v>2.1299999999999999E-2</v>
      </c>
      <c r="K221">
        <f t="shared" si="91"/>
        <v>84.50704225352095</v>
      </c>
    </row>
    <row r="222" spans="1:11">
      <c r="A222">
        <v>9</v>
      </c>
      <c r="B222">
        <v>3.35</v>
      </c>
      <c r="C222">
        <v>2.74</v>
      </c>
      <c r="D222" s="3">
        <v>0.5854166666666667</v>
      </c>
      <c r="E222" s="3">
        <v>0.58888888888888891</v>
      </c>
      <c r="F222">
        <f t="shared" si="88"/>
        <v>0.60999999999999988</v>
      </c>
      <c r="G222">
        <f t="shared" si="89"/>
        <v>0.12199999999999997</v>
      </c>
      <c r="H222">
        <f t="shared" si="90"/>
        <v>7.3199999999999985</v>
      </c>
      <c r="I222">
        <f t="shared" si="92"/>
        <v>4.4399999999999986</v>
      </c>
      <c r="J222">
        <v>1.9699999999999999E-2</v>
      </c>
      <c r="K222">
        <f t="shared" si="91"/>
        <v>225.38071065989843</v>
      </c>
    </row>
    <row r="223" spans="1:11">
      <c r="A223">
        <v>10</v>
      </c>
      <c r="B223">
        <v>2.85</v>
      </c>
      <c r="C223">
        <v>2.14</v>
      </c>
      <c r="D223" s="3">
        <v>0.58680555555555558</v>
      </c>
      <c r="E223" s="3">
        <v>0.59027777777777779</v>
      </c>
      <c r="F223">
        <f t="shared" si="88"/>
        <v>0.71</v>
      </c>
      <c r="G223">
        <f t="shared" si="89"/>
        <v>0.14199999999999999</v>
      </c>
      <c r="H223">
        <f t="shared" si="90"/>
        <v>8.52</v>
      </c>
      <c r="I223">
        <f t="shared" si="92"/>
        <v>5.64</v>
      </c>
      <c r="J223">
        <v>1.77E-2</v>
      </c>
      <c r="K223">
        <f t="shared" si="91"/>
        <v>318.64406779661016</v>
      </c>
    </row>
    <row r="224" spans="1:11">
      <c r="A224" t="s">
        <v>9</v>
      </c>
      <c r="B224">
        <v>6.3</v>
      </c>
      <c r="C224">
        <v>6.06</v>
      </c>
      <c r="D224" s="3">
        <v>0.59305555555555556</v>
      </c>
      <c r="E224" s="3">
        <v>0.59652777777777777</v>
      </c>
      <c r="F224">
        <f t="shared" si="88"/>
        <v>0.24000000000000021</v>
      </c>
      <c r="G224">
        <f t="shared" si="89"/>
        <v>4.8000000000000043E-2</v>
      </c>
      <c r="H224">
        <f t="shared" si="90"/>
        <v>2.8800000000000026</v>
      </c>
    </row>
    <row r="229" spans="1:11">
      <c r="A229" t="s">
        <v>52</v>
      </c>
    </row>
    <row r="230" spans="1:11">
      <c r="F230" t="s">
        <v>14</v>
      </c>
      <c r="J230" t="s">
        <v>16</v>
      </c>
    </row>
    <row r="231" spans="1:11">
      <c r="A231" t="s">
        <v>45</v>
      </c>
      <c r="B231" t="s">
        <v>19</v>
      </c>
      <c r="C231" t="s">
        <v>20</v>
      </c>
      <c r="D231" t="s">
        <v>21</v>
      </c>
      <c r="E231" t="s">
        <v>22</v>
      </c>
      <c r="F231" t="s">
        <v>23</v>
      </c>
      <c r="G231" t="s">
        <v>24</v>
      </c>
      <c r="H231" t="s">
        <v>25</v>
      </c>
      <c r="I231" t="s">
        <v>25</v>
      </c>
      <c r="J231" s="4" t="s">
        <v>29</v>
      </c>
      <c r="K231" t="s">
        <v>27</v>
      </c>
    </row>
    <row r="232" spans="1:11">
      <c r="A232">
        <v>1</v>
      </c>
      <c r="B232">
        <v>5.0599999999999996</v>
      </c>
      <c r="C232">
        <v>4.57</v>
      </c>
      <c r="D232" s="3">
        <v>0.59722222222222221</v>
      </c>
      <c r="E232" s="3">
        <v>0.60069444444444442</v>
      </c>
      <c r="F232">
        <f t="shared" ref="F232:F242" si="93">+B232-C232</f>
        <v>0.48999999999999932</v>
      </c>
      <c r="G232">
        <f t="shared" ref="G232:G242" si="94">+F232/5</f>
        <v>9.7999999999999865E-2</v>
      </c>
      <c r="H232">
        <f t="shared" ref="H232:H242" si="95">+G232*60</f>
        <v>5.8799999999999919</v>
      </c>
      <c r="I232">
        <f>+H232-0.48</f>
        <v>5.3999999999999915</v>
      </c>
      <c r="J232">
        <v>2.63E-2</v>
      </c>
      <c r="K232">
        <f t="shared" ref="K232:K241" si="96">+I232/J232</f>
        <v>205.32319391634948</v>
      </c>
    </row>
    <row r="233" spans="1:11">
      <c r="A233">
        <v>2</v>
      </c>
      <c r="B233">
        <v>4.0199999999999996</v>
      </c>
      <c r="C233">
        <v>3.43</v>
      </c>
      <c r="D233" s="3">
        <v>0.6020833333333333</v>
      </c>
      <c r="E233" s="3">
        <v>0.60555555555555551</v>
      </c>
      <c r="F233">
        <f t="shared" si="93"/>
        <v>0.58999999999999941</v>
      </c>
      <c r="G233">
        <f t="shared" si="94"/>
        <v>0.11799999999999988</v>
      </c>
      <c r="H233">
        <f t="shared" si="95"/>
        <v>7.079999999999993</v>
      </c>
      <c r="I233">
        <f t="shared" ref="I233:I241" si="97">+H233-0.48</f>
        <v>6.5999999999999925</v>
      </c>
      <c r="J233">
        <v>2.1499999999999998E-2</v>
      </c>
      <c r="K233">
        <f t="shared" si="96"/>
        <v>306.97674418604618</v>
      </c>
    </row>
    <row r="234" spans="1:11">
      <c r="A234">
        <v>3</v>
      </c>
      <c r="B234">
        <v>4.2</v>
      </c>
      <c r="C234">
        <v>3.84</v>
      </c>
      <c r="D234" s="3">
        <v>0.60624999999999996</v>
      </c>
      <c r="E234" s="3">
        <v>0.60972222222222217</v>
      </c>
      <c r="F234">
        <f t="shared" si="93"/>
        <v>0.36000000000000032</v>
      </c>
      <c r="G234">
        <f t="shared" si="94"/>
        <v>7.2000000000000064E-2</v>
      </c>
      <c r="H234">
        <f t="shared" si="95"/>
        <v>4.3200000000000038</v>
      </c>
      <c r="I234">
        <f t="shared" si="97"/>
        <v>3.8400000000000039</v>
      </c>
      <c r="J234">
        <v>1.9900000000000001E-2</v>
      </c>
      <c r="K234">
        <f t="shared" si="96"/>
        <v>192.9648241206032</v>
      </c>
    </row>
    <row r="235" spans="1:11">
      <c r="A235">
        <v>4</v>
      </c>
      <c r="B235">
        <v>4.58</v>
      </c>
      <c r="C235">
        <v>4.5199999999999996</v>
      </c>
      <c r="D235" s="3">
        <v>0.61041666666666672</v>
      </c>
      <c r="E235" s="3">
        <v>0.61388888888888882</v>
      </c>
      <c r="F235">
        <f t="shared" si="93"/>
        <v>6.0000000000000497E-2</v>
      </c>
      <c r="G235">
        <f t="shared" si="94"/>
        <v>1.2000000000000099E-2</v>
      </c>
      <c r="H235">
        <f t="shared" si="95"/>
        <v>0.72000000000000597</v>
      </c>
      <c r="I235">
        <f t="shared" si="97"/>
        <v>0.24000000000000599</v>
      </c>
      <c r="J235">
        <v>1.9300000000000001E-2</v>
      </c>
      <c r="K235">
        <f t="shared" si="96"/>
        <v>12.435233160622071</v>
      </c>
    </row>
    <row r="236" spans="1:11">
      <c r="A236">
        <v>5</v>
      </c>
      <c r="B236">
        <v>4.54</v>
      </c>
      <c r="C236">
        <v>4.07</v>
      </c>
      <c r="D236" s="3">
        <v>0.61527777777777781</v>
      </c>
      <c r="E236" s="3">
        <v>0.61875000000000002</v>
      </c>
      <c r="F236">
        <f t="shared" si="93"/>
        <v>0.46999999999999975</v>
      </c>
      <c r="G236">
        <f t="shared" si="94"/>
        <v>9.3999999999999945E-2</v>
      </c>
      <c r="H236">
        <f t="shared" si="95"/>
        <v>5.639999999999997</v>
      </c>
      <c r="I236">
        <f t="shared" si="97"/>
        <v>5.1599999999999966</v>
      </c>
      <c r="J236">
        <v>1.67E-2</v>
      </c>
      <c r="K236">
        <f t="shared" si="96"/>
        <v>308.98203592814349</v>
      </c>
    </row>
    <row r="237" spans="1:11">
      <c r="A237">
        <v>6</v>
      </c>
      <c r="B237">
        <v>3.8</v>
      </c>
      <c r="C237">
        <v>3.45</v>
      </c>
      <c r="D237" s="3">
        <v>0.61944444444444446</v>
      </c>
      <c r="E237" s="3">
        <v>0.62291666666666667</v>
      </c>
      <c r="F237">
        <f t="shared" si="93"/>
        <v>0.34999999999999964</v>
      </c>
      <c r="G237">
        <f t="shared" si="94"/>
        <v>6.9999999999999923E-2</v>
      </c>
      <c r="H237">
        <f t="shared" si="95"/>
        <v>4.1999999999999957</v>
      </c>
      <c r="I237">
        <f t="shared" si="97"/>
        <v>3.7199999999999958</v>
      </c>
      <c r="J237">
        <v>2.8199999999999999E-2</v>
      </c>
      <c r="K237">
        <f t="shared" si="96"/>
        <v>131.91489361702114</v>
      </c>
    </row>
    <row r="238" spans="1:11">
      <c r="A238">
        <v>7</v>
      </c>
      <c r="B238">
        <v>4.32</v>
      </c>
      <c r="C238">
        <v>4.03</v>
      </c>
      <c r="D238" s="3">
        <v>0.62361111111111112</v>
      </c>
      <c r="E238" s="3">
        <v>0.62708333333333333</v>
      </c>
      <c r="F238">
        <f t="shared" si="93"/>
        <v>0.29000000000000004</v>
      </c>
      <c r="G238">
        <f t="shared" si="94"/>
        <v>5.800000000000001E-2</v>
      </c>
      <c r="H238">
        <f t="shared" si="95"/>
        <v>3.4800000000000004</v>
      </c>
      <c r="I238">
        <f t="shared" si="97"/>
        <v>3.0000000000000004</v>
      </c>
      <c r="J238">
        <v>2.0799999999999999E-2</v>
      </c>
      <c r="K238">
        <f t="shared" si="96"/>
        <v>144.23076923076925</v>
      </c>
    </row>
    <row r="239" spans="1:11">
      <c r="A239">
        <v>8</v>
      </c>
      <c r="B239">
        <v>5.2</v>
      </c>
      <c r="C239">
        <v>4.58</v>
      </c>
      <c r="D239" s="3">
        <v>0.62847222222222221</v>
      </c>
      <c r="E239" s="3">
        <v>0.63194444444444442</v>
      </c>
      <c r="F239">
        <f t="shared" si="93"/>
        <v>0.62000000000000011</v>
      </c>
      <c r="G239">
        <f t="shared" si="94"/>
        <v>0.12400000000000003</v>
      </c>
      <c r="H239">
        <f t="shared" si="95"/>
        <v>7.4400000000000013</v>
      </c>
      <c r="I239">
        <f t="shared" si="97"/>
        <v>6.9600000000000009</v>
      </c>
      <c r="J239">
        <v>2.1299999999999999E-2</v>
      </c>
      <c r="K239">
        <f t="shared" si="96"/>
        <v>326.76056338028172</v>
      </c>
    </row>
    <row r="240" spans="1:11">
      <c r="A240">
        <v>9</v>
      </c>
      <c r="B240">
        <v>4.6100000000000003</v>
      </c>
      <c r="C240">
        <v>4.5999999999999996</v>
      </c>
      <c r="D240" s="3">
        <v>0.63263888888888886</v>
      </c>
      <c r="E240" s="3">
        <v>0.63611111111111118</v>
      </c>
      <c r="F240">
        <f t="shared" si="93"/>
        <v>1.0000000000000675E-2</v>
      </c>
      <c r="G240">
        <f t="shared" si="94"/>
        <v>2.0000000000001349E-3</v>
      </c>
      <c r="H240">
        <f t="shared" si="95"/>
        <v>0.1200000000000081</v>
      </c>
      <c r="I240">
        <f t="shared" si="97"/>
        <v>-0.35999999999999188</v>
      </c>
      <c r="J240">
        <v>1.9699999999999999E-2</v>
      </c>
      <c r="K240">
        <f t="shared" si="96"/>
        <v>-18.274111675126491</v>
      </c>
    </row>
    <row r="241" spans="1:11">
      <c r="A241">
        <v>10</v>
      </c>
      <c r="B241">
        <v>4.42</v>
      </c>
      <c r="C241">
        <v>3.83</v>
      </c>
      <c r="D241" s="3">
        <v>0.63680555555555551</v>
      </c>
      <c r="E241" s="3">
        <v>0.64027777777777783</v>
      </c>
      <c r="F241">
        <f t="shared" si="93"/>
        <v>0.58999999999999986</v>
      </c>
      <c r="G241">
        <f t="shared" si="94"/>
        <v>0.11799999999999997</v>
      </c>
      <c r="H241">
        <f t="shared" si="95"/>
        <v>7.0799999999999983</v>
      </c>
      <c r="I241">
        <f t="shared" si="97"/>
        <v>6.5999999999999979</v>
      </c>
      <c r="J241">
        <v>1.77E-2</v>
      </c>
      <c r="K241">
        <f t="shared" si="96"/>
        <v>372.88135593220323</v>
      </c>
    </row>
    <row r="242" spans="1:11">
      <c r="A242" t="s">
        <v>9</v>
      </c>
      <c r="B242">
        <v>6.18</v>
      </c>
      <c r="C242">
        <v>6.14</v>
      </c>
      <c r="D242" s="3">
        <v>0.64097222222222217</v>
      </c>
      <c r="E242" s="3">
        <v>0.65138888888888891</v>
      </c>
      <c r="F242">
        <f t="shared" si="93"/>
        <v>4.0000000000000036E-2</v>
      </c>
      <c r="G242">
        <f t="shared" si="94"/>
        <v>8.0000000000000071E-3</v>
      </c>
      <c r="H242">
        <f t="shared" si="95"/>
        <v>0.48000000000000043</v>
      </c>
    </row>
    <row r="246" spans="1:11">
      <c r="A246" s="6" t="s">
        <v>53</v>
      </c>
    </row>
    <row r="248" spans="1:11">
      <c r="F248" t="s">
        <v>14</v>
      </c>
      <c r="J248" t="s">
        <v>16</v>
      </c>
    </row>
    <row r="249" spans="1:11">
      <c r="A249" t="s">
        <v>45</v>
      </c>
      <c r="B249" t="s">
        <v>19</v>
      </c>
      <c r="C249" t="s">
        <v>20</v>
      </c>
      <c r="D249" t="s">
        <v>21</v>
      </c>
      <c r="E249" t="s">
        <v>22</v>
      </c>
      <c r="F249" t="s">
        <v>23</v>
      </c>
      <c r="G249" t="s">
        <v>24</v>
      </c>
      <c r="H249" t="s">
        <v>25</v>
      </c>
      <c r="I249" t="s">
        <v>25</v>
      </c>
      <c r="J249" s="4" t="s">
        <v>29</v>
      </c>
      <c r="K249" t="s">
        <v>27</v>
      </c>
    </row>
    <row r="250" spans="1:11">
      <c r="A250">
        <v>1</v>
      </c>
      <c r="B250">
        <v>3.3</v>
      </c>
      <c r="C250">
        <v>2.99</v>
      </c>
      <c r="D250" s="3">
        <v>0.37708333333333338</v>
      </c>
      <c r="E250" s="3">
        <v>0.38055555555555554</v>
      </c>
      <c r="F250">
        <f t="shared" ref="F250:F260" si="98">+B250-C250</f>
        <v>0.30999999999999961</v>
      </c>
      <c r="G250">
        <f t="shared" ref="G250:G260" si="99">+F250/5</f>
        <v>6.1999999999999923E-2</v>
      </c>
      <c r="H250">
        <f t="shared" ref="H250:H260" si="100">+G250*60</f>
        <v>3.7199999999999953</v>
      </c>
      <c r="I250">
        <f>+H250-0.24</f>
        <v>3.4799999999999951</v>
      </c>
      <c r="J250">
        <v>2.2200000000000001E-2</v>
      </c>
      <c r="K250">
        <f t="shared" ref="K250:K259" si="101">+I250/J250</f>
        <v>156.75675675675652</v>
      </c>
    </row>
    <row r="251" spans="1:11">
      <c r="A251">
        <v>2</v>
      </c>
      <c r="B251">
        <v>1.52</v>
      </c>
      <c r="C251">
        <v>1.27</v>
      </c>
      <c r="D251" s="3">
        <v>0.38124999999999998</v>
      </c>
      <c r="E251" s="3">
        <v>0.38472222222222219</v>
      </c>
      <c r="F251">
        <f t="shared" si="98"/>
        <v>0.25</v>
      </c>
      <c r="G251">
        <f t="shared" si="99"/>
        <v>0.05</v>
      </c>
      <c r="H251">
        <f t="shared" si="100"/>
        <v>3</v>
      </c>
      <c r="I251">
        <f t="shared" ref="I251:I259" si="102">+H251-0.24</f>
        <v>2.76</v>
      </c>
      <c r="J251">
        <v>3.4200000000000001E-2</v>
      </c>
      <c r="K251">
        <f t="shared" si="101"/>
        <v>80.701754385964904</v>
      </c>
    </row>
    <row r="252" spans="1:11">
      <c r="A252">
        <v>3</v>
      </c>
      <c r="B252">
        <v>3.23</v>
      </c>
      <c r="C252">
        <v>2.67</v>
      </c>
      <c r="D252" s="3">
        <v>0.38541666666666669</v>
      </c>
      <c r="E252" s="3">
        <v>0.3888888888888889</v>
      </c>
      <c r="F252">
        <f t="shared" si="98"/>
        <v>0.56000000000000005</v>
      </c>
      <c r="G252">
        <f t="shared" si="99"/>
        <v>0.11200000000000002</v>
      </c>
      <c r="H252">
        <f t="shared" si="100"/>
        <v>6.7200000000000006</v>
      </c>
      <c r="I252">
        <f t="shared" si="102"/>
        <v>6.48</v>
      </c>
      <c r="J252">
        <v>2.0199999999999999E-2</v>
      </c>
      <c r="K252">
        <f t="shared" si="101"/>
        <v>320.79207920792084</v>
      </c>
    </row>
    <row r="253" spans="1:11">
      <c r="A253">
        <v>4</v>
      </c>
      <c r="B253">
        <v>3.33</v>
      </c>
      <c r="C253">
        <v>3.01</v>
      </c>
      <c r="D253" s="3">
        <v>0.38958333333333334</v>
      </c>
      <c r="E253" s="3">
        <v>0.39305555555555555</v>
      </c>
      <c r="F253">
        <f t="shared" si="98"/>
        <v>0.32000000000000028</v>
      </c>
      <c r="G253">
        <f t="shared" si="99"/>
        <v>6.4000000000000057E-2</v>
      </c>
      <c r="H253">
        <f t="shared" si="100"/>
        <v>3.8400000000000034</v>
      </c>
      <c r="I253">
        <f t="shared" si="102"/>
        <v>3.6000000000000032</v>
      </c>
      <c r="J253">
        <v>2.6200000000000001E-2</v>
      </c>
      <c r="K253">
        <f t="shared" si="101"/>
        <v>137.40458015267188</v>
      </c>
    </row>
    <row r="254" spans="1:11">
      <c r="A254">
        <v>5</v>
      </c>
      <c r="B254">
        <v>2.4700000000000002</v>
      </c>
      <c r="C254">
        <v>2.15</v>
      </c>
      <c r="D254" s="3">
        <v>0.39374999999999999</v>
      </c>
      <c r="E254" s="3">
        <v>0.3972222222222222</v>
      </c>
      <c r="F254">
        <f t="shared" si="98"/>
        <v>0.32000000000000028</v>
      </c>
      <c r="G254">
        <f t="shared" si="99"/>
        <v>6.4000000000000057E-2</v>
      </c>
      <c r="H254">
        <f t="shared" si="100"/>
        <v>3.8400000000000034</v>
      </c>
      <c r="I254">
        <f t="shared" si="102"/>
        <v>3.6000000000000032</v>
      </c>
      <c r="J254">
        <v>1.9900000000000001E-2</v>
      </c>
      <c r="K254">
        <f t="shared" si="101"/>
        <v>180.90452261306547</v>
      </c>
    </row>
    <row r="255" spans="1:11">
      <c r="A255">
        <v>6</v>
      </c>
      <c r="B255">
        <v>1.5</v>
      </c>
      <c r="C255">
        <v>0.75</v>
      </c>
      <c r="D255" s="3">
        <v>0.39861111111111108</v>
      </c>
      <c r="E255" s="3">
        <v>0.40208333333333335</v>
      </c>
      <c r="F255">
        <f t="shared" si="98"/>
        <v>0.75</v>
      </c>
      <c r="G255">
        <f t="shared" si="99"/>
        <v>0.15</v>
      </c>
      <c r="H255">
        <f t="shared" si="100"/>
        <v>9</v>
      </c>
      <c r="I255">
        <f t="shared" si="102"/>
        <v>8.76</v>
      </c>
      <c r="J255">
        <v>3.4200000000000001E-2</v>
      </c>
      <c r="K255">
        <f t="shared" si="101"/>
        <v>256.14035087719299</v>
      </c>
    </row>
    <row r="256" spans="1:11">
      <c r="A256">
        <v>7</v>
      </c>
      <c r="B256">
        <v>3.05</v>
      </c>
      <c r="C256">
        <v>2.5499999999999998</v>
      </c>
      <c r="D256" s="3">
        <v>0.40277777777777773</v>
      </c>
      <c r="E256" s="3">
        <v>0.40625</v>
      </c>
      <c r="F256">
        <f t="shared" si="98"/>
        <v>0.5</v>
      </c>
      <c r="G256">
        <f t="shared" si="99"/>
        <v>0.1</v>
      </c>
      <c r="H256">
        <f t="shared" si="100"/>
        <v>6</v>
      </c>
      <c r="I256">
        <f t="shared" si="102"/>
        <v>5.76</v>
      </c>
      <c r="J256">
        <v>1.78E-2</v>
      </c>
      <c r="K256">
        <f t="shared" si="101"/>
        <v>323.59550561797749</v>
      </c>
    </row>
    <row r="257" spans="1:11">
      <c r="A257">
        <v>8</v>
      </c>
      <c r="B257">
        <v>1.78</v>
      </c>
      <c r="C257">
        <v>1.26</v>
      </c>
      <c r="D257" s="3">
        <v>0.4069444444444445</v>
      </c>
      <c r="E257" s="3">
        <v>0.41041666666666665</v>
      </c>
      <c r="F257">
        <f t="shared" si="98"/>
        <v>0.52</v>
      </c>
      <c r="G257">
        <f t="shared" si="99"/>
        <v>0.10400000000000001</v>
      </c>
      <c r="H257">
        <f t="shared" si="100"/>
        <v>6.24</v>
      </c>
      <c r="I257">
        <f t="shared" si="102"/>
        <v>6</v>
      </c>
      <c r="J257">
        <v>2.93E-2</v>
      </c>
      <c r="K257">
        <f t="shared" si="101"/>
        <v>204.77815699658703</v>
      </c>
    </row>
    <row r="258" spans="1:11">
      <c r="A258">
        <v>9</v>
      </c>
      <c r="B258">
        <v>1.8</v>
      </c>
      <c r="C258">
        <v>1.41</v>
      </c>
      <c r="D258" s="3">
        <v>0.41180555555555554</v>
      </c>
      <c r="E258" s="3">
        <v>0.4152777777777778</v>
      </c>
      <c r="F258">
        <f t="shared" si="98"/>
        <v>0.39000000000000012</v>
      </c>
      <c r="G258">
        <f t="shared" si="99"/>
        <v>7.8000000000000028E-2</v>
      </c>
      <c r="H258">
        <f t="shared" si="100"/>
        <v>4.6800000000000015</v>
      </c>
      <c r="I258">
        <f t="shared" si="102"/>
        <v>4.4400000000000013</v>
      </c>
      <c r="J258">
        <v>1.9699999999999999E-2</v>
      </c>
      <c r="K258">
        <f t="shared" si="101"/>
        <v>225.38071065989857</v>
      </c>
    </row>
    <row r="259" spans="1:11">
      <c r="A259">
        <v>10</v>
      </c>
      <c r="B259">
        <v>1.63</v>
      </c>
      <c r="C259">
        <v>1.4</v>
      </c>
      <c r="D259" s="3">
        <v>0.41597222222222219</v>
      </c>
      <c r="E259" s="3">
        <v>0.41944444444444445</v>
      </c>
      <c r="F259">
        <f t="shared" si="98"/>
        <v>0.22999999999999998</v>
      </c>
      <c r="G259">
        <f t="shared" si="99"/>
        <v>4.5999999999999999E-2</v>
      </c>
      <c r="H259">
        <f t="shared" si="100"/>
        <v>2.76</v>
      </c>
      <c r="I259">
        <f t="shared" si="102"/>
        <v>2.5199999999999996</v>
      </c>
      <c r="J259">
        <v>2.4899999999999999E-2</v>
      </c>
      <c r="K259">
        <f t="shared" si="101"/>
        <v>101.20481927710843</v>
      </c>
    </row>
    <row r="260" spans="1:11">
      <c r="A260" t="s">
        <v>9</v>
      </c>
      <c r="B260">
        <v>4.33</v>
      </c>
      <c r="C260">
        <v>4.3099999999999996</v>
      </c>
      <c r="D260" s="3">
        <v>0.4201388888888889</v>
      </c>
      <c r="E260" s="3">
        <v>0.4236111111111111</v>
      </c>
      <c r="F260">
        <f t="shared" si="98"/>
        <v>2.0000000000000462E-2</v>
      </c>
      <c r="G260">
        <f t="shared" si="99"/>
        <v>4.000000000000092E-3</v>
      </c>
      <c r="H260">
        <f t="shared" si="100"/>
        <v>0.24000000000000551</v>
      </c>
    </row>
    <row r="261" spans="1:11">
      <c r="D261" s="3"/>
      <c r="E261" s="3"/>
    </row>
    <row r="262" spans="1:11">
      <c r="D262" s="3"/>
      <c r="E262" s="3"/>
    </row>
    <row r="263" spans="1:11">
      <c r="D263" s="3"/>
      <c r="E263" s="3"/>
    </row>
    <row r="264" spans="1:11">
      <c r="A264" t="s">
        <v>54</v>
      </c>
      <c r="D264" s="3"/>
      <c r="E264" s="3"/>
    </row>
    <row r="265" spans="1:11">
      <c r="F265" t="s">
        <v>14</v>
      </c>
      <c r="J265" t="s">
        <v>16</v>
      </c>
    </row>
    <row r="266" spans="1:11">
      <c r="A266" t="s">
        <v>45</v>
      </c>
      <c r="B266" t="s">
        <v>19</v>
      </c>
      <c r="C266" t="s">
        <v>20</v>
      </c>
      <c r="D266" t="s">
        <v>21</v>
      </c>
      <c r="E266" t="s">
        <v>22</v>
      </c>
      <c r="F266" t="s">
        <v>23</v>
      </c>
      <c r="G266" t="s">
        <v>24</v>
      </c>
      <c r="H266" t="s">
        <v>25</v>
      </c>
      <c r="I266" t="s">
        <v>25</v>
      </c>
      <c r="J266" s="4" t="s">
        <v>29</v>
      </c>
      <c r="K266" t="s">
        <v>27</v>
      </c>
    </row>
    <row r="267" spans="1:11">
      <c r="A267">
        <v>1</v>
      </c>
      <c r="B267">
        <v>3.73</v>
      </c>
      <c r="C267">
        <v>3.55</v>
      </c>
      <c r="D267" s="3">
        <v>0.42499999999999999</v>
      </c>
      <c r="E267" s="3">
        <v>0.4284722222222222</v>
      </c>
      <c r="F267">
        <f t="shared" ref="F267:F277" si="103">+B267-C267</f>
        <v>0.18000000000000016</v>
      </c>
      <c r="G267">
        <f t="shared" ref="G267:G277" si="104">+F267/5</f>
        <v>3.6000000000000032E-2</v>
      </c>
      <c r="H267">
        <f t="shared" ref="H267:H277" si="105">+G267*60</f>
        <v>2.1600000000000019</v>
      </c>
      <c r="I267">
        <f>+H267-0</f>
        <v>2.1600000000000019</v>
      </c>
      <c r="J267">
        <v>2.2200000000000001E-2</v>
      </c>
      <c r="K267">
        <f t="shared" ref="K267:K276" si="106">+I267/J267</f>
        <v>97.297297297297376</v>
      </c>
    </row>
    <row r="268" spans="1:11">
      <c r="A268">
        <v>2</v>
      </c>
      <c r="B268">
        <v>3.26</v>
      </c>
      <c r="C268">
        <v>3.07</v>
      </c>
      <c r="D268" s="3">
        <v>0.4291666666666667</v>
      </c>
      <c r="E268" s="3">
        <v>0.43263888888888885</v>
      </c>
      <c r="F268">
        <f t="shared" si="103"/>
        <v>0.18999999999999995</v>
      </c>
      <c r="G268">
        <f t="shared" si="104"/>
        <v>3.7999999999999992E-2</v>
      </c>
      <c r="H268">
        <f t="shared" si="105"/>
        <v>2.2799999999999994</v>
      </c>
      <c r="I268">
        <f t="shared" ref="I268:I276" si="107">+H268-0</f>
        <v>2.2799999999999994</v>
      </c>
      <c r="J268">
        <v>3.4200000000000001E-2</v>
      </c>
      <c r="K268">
        <f t="shared" si="106"/>
        <v>66.666666666666643</v>
      </c>
    </row>
    <row r="269" spans="1:11">
      <c r="A269">
        <v>3</v>
      </c>
      <c r="B269">
        <v>4.38</v>
      </c>
      <c r="C269">
        <v>4.12</v>
      </c>
      <c r="D269" s="3">
        <v>0.43472222222222223</v>
      </c>
      <c r="E269" s="3">
        <v>0.4381944444444445</v>
      </c>
      <c r="F269">
        <f t="shared" si="103"/>
        <v>0.25999999999999979</v>
      </c>
      <c r="G269">
        <f t="shared" si="104"/>
        <v>5.1999999999999956E-2</v>
      </c>
      <c r="H269">
        <f t="shared" si="105"/>
        <v>3.1199999999999974</v>
      </c>
      <c r="I269">
        <f t="shared" si="107"/>
        <v>3.1199999999999974</v>
      </c>
      <c r="J269">
        <v>2.0199999999999999E-2</v>
      </c>
      <c r="K269">
        <f t="shared" si="106"/>
        <v>154.45544554455432</v>
      </c>
    </row>
    <row r="270" spans="1:11">
      <c r="A270">
        <v>4</v>
      </c>
      <c r="B270">
        <v>4.2</v>
      </c>
      <c r="C270">
        <v>3.99</v>
      </c>
      <c r="D270" s="3">
        <v>0.43888888888888888</v>
      </c>
      <c r="E270" s="3">
        <v>0.44236111111111115</v>
      </c>
      <c r="F270">
        <f t="shared" si="103"/>
        <v>0.20999999999999996</v>
      </c>
      <c r="G270">
        <f t="shared" si="104"/>
        <v>4.1999999999999996E-2</v>
      </c>
      <c r="H270">
        <f t="shared" si="105"/>
        <v>2.5199999999999996</v>
      </c>
      <c r="I270">
        <f t="shared" si="107"/>
        <v>2.5199999999999996</v>
      </c>
      <c r="J270">
        <v>2.6200000000000001E-2</v>
      </c>
      <c r="K270">
        <f t="shared" si="106"/>
        <v>96.183206106870202</v>
      </c>
    </row>
    <row r="271" spans="1:11">
      <c r="A271">
        <v>5</v>
      </c>
      <c r="B271">
        <v>4.18</v>
      </c>
      <c r="C271">
        <v>3.88</v>
      </c>
      <c r="D271" s="3">
        <v>0.44305555555555554</v>
      </c>
      <c r="E271" s="3">
        <v>0.4465277777777778</v>
      </c>
      <c r="F271">
        <f t="shared" si="103"/>
        <v>0.29999999999999982</v>
      </c>
      <c r="G271">
        <f t="shared" si="104"/>
        <v>5.9999999999999963E-2</v>
      </c>
      <c r="H271">
        <f t="shared" si="105"/>
        <v>3.5999999999999979</v>
      </c>
      <c r="I271">
        <f t="shared" si="107"/>
        <v>3.5999999999999979</v>
      </c>
      <c r="J271">
        <v>1.9900000000000001E-2</v>
      </c>
      <c r="K271">
        <f t="shared" si="106"/>
        <v>180.90452261306521</v>
      </c>
    </row>
    <row r="272" spans="1:11">
      <c r="A272">
        <v>6</v>
      </c>
      <c r="B272">
        <v>3.86</v>
      </c>
      <c r="C272">
        <v>3.27</v>
      </c>
      <c r="D272" s="3">
        <v>0.44722222222222219</v>
      </c>
      <c r="E272" s="3">
        <v>0.45069444444444445</v>
      </c>
      <c r="F272">
        <f t="shared" si="103"/>
        <v>0.58999999999999986</v>
      </c>
      <c r="G272">
        <f t="shared" si="104"/>
        <v>0.11799999999999997</v>
      </c>
      <c r="H272">
        <f t="shared" si="105"/>
        <v>7.0799999999999983</v>
      </c>
      <c r="I272">
        <f t="shared" si="107"/>
        <v>7.0799999999999983</v>
      </c>
      <c r="J272">
        <v>3.4200000000000001E-2</v>
      </c>
      <c r="K272">
        <f t="shared" si="106"/>
        <v>207.01754385964907</v>
      </c>
    </row>
    <row r="273" spans="1:11">
      <c r="A273">
        <v>7</v>
      </c>
      <c r="B273">
        <v>4.45</v>
      </c>
      <c r="C273">
        <v>4.24</v>
      </c>
      <c r="D273" s="3">
        <v>0.4513888888888889</v>
      </c>
      <c r="E273" s="3">
        <v>0.4548611111111111</v>
      </c>
      <c r="F273">
        <f t="shared" si="103"/>
        <v>0.20999999999999996</v>
      </c>
      <c r="G273">
        <f t="shared" si="104"/>
        <v>4.1999999999999996E-2</v>
      </c>
      <c r="H273">
        <f t="shared" si="105"/>
        <v>2.5199999999999996</v>
      </c>
      <c r="I273">
        <f t="shared" si="107"/>
        <v>2.5199999999999996</v>
      </c>
      <c r="J273">
        <v>1.78E-2</v>
      </c>
      <c r="K273">
        <f t="shared" si="106"/>
        <v>141.57303370786514</v>
      </c>
    </row>
    <row r="274" spans="1:11">
      <c r="A274">
        <v>8</v>
      </c>
      <c r="B274">
        <v>3.41</v>
      </c>
      <c r="C274">
        <v>2.96</v>
      </c>
      <c r="D274" s="3">
        <v>0.45555555555555555</v>
      </c>
      <c r="E274" s="3">
        <v>0.45902777777777781</v>
      </c>
      <c r="F274">
        <f t="shared" si="103"/>
        <v>0.45000000000000018</v>
      </c>
      <c r="G274">
        <f t="shared" si="104"/>
        <v>9.0000000000000038E-2</v>
      </c>
      <c r="H274">
        <f t="shared" si="105"/>
        <v>5.4000000000000021</v>
      </c>
      <c r="I274">
        <f t="shared" si="107"/>
        <v>5.4000000000000021</v>
      </c>
      <c r="J274">
        <v>2.93E-2</v>
      </c>
      <c r="K274">
        <f t="shared" si="106"/>
        <v>184.30034129692839</v>
      </c>
    </row>
    <row r="275" spans="1:11">
      <c r="A275">
        <v>9</v>
      </c>
      <c r="B275">
        <v>3.55</v>
      </c>
      <c r="C275">
        <v>3.6</v>
      </c>
      <c r="D275" s="3">
        <v>0.4597222222222222</v>
      </c>
      <c r="E275" s="3">
        <v>0.46319444444444446</v>
      </c>
      <c r="F275">
        <f t="shared" si="103"/>
        <v>-5.0000000000000266E-2</v>
      </c>
      <c r="G275">
        <f t="shared" si="104"/>
        <v>-1.0000000000000054E-2</v>
      </c>
      <c r="H275">
        <f t="shared" si="105"/>
        <v>-0.6000000000000032</v>
      </c>
      <c r="I275">
        <f t="shared" si="107"/>
        <v>-0.6000000000000032</v>
      </c>
      <c r="J275">
        <v>1.9699999999999999E-2</v>
      </c>
      <c r="K275">
        <f t="shared" si="106"/>
        <v>-30.456852791878337</v>
      </c>
    </row>
    <row r="276" spans="1:11">
      <c r="A276">
        <v>10</v>
      </c>
      <c r="B276">
        <v>3.41</v>
      </c>
      <c r="C276">
        <v>2.82</v>
      </c>
      <c r="D276" s="3">
        <v>0.46388888888888885</v>
      </c>
      <c r="E276" s="3">
        <v>0.46736111111111112</v>
      </c>
      <c r="F276">
        <f t="shared" si="103"/>
        <v>0.5900000000000003</v>
      </c>
      <c r="G276">
        <f t="shared" si="104"/>
        <v>0.11800000000000006</v>
      </c>
      <c r="H276">
        <f t="shared" si="105"/>
        <v>7.0800000000000036</v>
      </c>
      <c r="I276">
        <f t="shared" si="107"/>
        <v>7.0800000000000036</v>
      </c>
      <c r="J276">
        <v>2.4899999999999999E-2</v>
      </c>
      <c r="K276">
        <f t="shared" si="106"/>
        <v>284.33734939759051</v>
      </c>
    </row>
    <row r="277" spans="1:11">
      <c r="A277" t="s">
        <v>9</v>
      </c>
      <c r="B277">
        <v>5.77</v>
      </c>
      <c r="C277">
        <v>5.98</v>
      </c>
      <c r="D277" s="3">
        <v>0.4680555555555555</v>
      </c>
      <c r="E277" s="3">
        <v>0.47152777777777777</v>
      </c>
      <c r="F277">
        <f t="shared" si="103"/>
        <v>-0.21000000000000085</v>
      </c>
      <c r="G277">
        <f t="shared" si="104"/>
        <v>-4.2000000000000169E-2</v>
      </c>
      <c r="H277">
        <f t="shared" si="105"/>
        <v>-2.5200000000000102</v>
      </c>
    </row>
    <row r="278" spans="1:11">
      <c r="D278" s="3"/>
      <c r="E278" s="3"/>
    </row>
    <row r="279" spans="1:11">
      <c r="D279" s="3"/>
      <c r="E279" s="3"/>
    </row>
    <row r="280" spans="1:11">
      <c r="D280" s="3"/>
      <c r="E280" s="3"/>
    </row>
    <row r="281" spans="1:11">
      <c r="A281" t="s">
        <v>55</v>
      </c>
      <c r="D281" s="3"/>
      <c r="E281" s="3"/>
    </row>
    <row r="282" spans="1:11">
      <c r="F282" t="s">
        <v>14</v>
      </c>
      <c r="J282" t="s">
        <v>16</v>
      </c>
    </row>
    <row r="283" spans="1:11">
      <c r="A283" t="s">
        <v>45</v>
      </c>
      <c r="B283" t="s">
        <v>19</v>
      </c>
      <c r="C283" t="s">
        <v>20</v>
      </c>
      <c r="D283" t="s">
        <v>21</v>
      </c>
      <c r="E283" t="s">
        <v>22</v>
      </c>
      <c r="F283" t="s">
        <v>23</v>
      </c>
      <c r="G283" t="s">
        <v>24</v>
      </c>
      <c r="H283" t="s">
        <v>25</v>
      </c>
      <c r="I283" t="s">
        <v>25</v>
      </c>
      <c r="J283" s="4" t="s">
        <v>29</v>
      </c>
      <c r="K283" t="s">
        <v>27</v>
      </c>
    </row>
    <row r="284" spans="1:11">
      <c r="A284">
        <v>1</v>
      </c>
      <c r="B284">
        <v>6.03</v>
      </c>
      <c r="C284">
        <v>5.78</v>
      </c>
      <c r="D284" s="3">
        <v>0.47569444444444442</v>
      </c>
      <c r="E284" s="3">
        <v>0.47916666666666669</v>
      </c>
      <c r="F284">
        <f t="shared" ref="F284:F294" si="108">+B284-C284</f>
        <v>0.25</v>
      </c>
      <c r="G284">
        <f t="shared" ref="G284:G294" si="109">+F284/5</f>
        <v>0.05</v>
      </c>
      <c r="H284">
        <f t="shared" ref="H284:H294" si="110">+G284*60</f>
        <v>3</v>
      </c>
      <c r="I284">
        <f>+H284-0.36</f>
        <v>2.64</v>
      </c>
      <c r="J284">
        <v>2.2200000000000001E-2</v>
      </c>
      <c r="K284">
        <f t="shared" ref="K284:K293" si="111">+I284/J284</f>
        <v>118.91891891891892</v>
      </c>
    </row>
    <row r="285" spans="1:11">
      <c r="A285" t="s">
        <v>56</v>
      </c>
      <c r="B285">
        <v>5.45</v>
      </c>
      <c r="C285">
        <v>5.0199999999999996</v>
      </c>
      <c r="D285" s="3">
        <v>0.47986111111111113</v>
      </c>
      <c r="E285" s="3">
        <v>0.48333333333333334</v>
      </c>
      <c r="F285">
        <f t="shared" si="108"/>
        <v>0.4300000000000006</v>
      </c>
      <c r="G285">
        <f t="shared" si="109"/>
        <v>8.6000000000000118E-2</v>
      </c>
      <c r="H285">
        <f t="shared" si="110"/>
        <v>5.1600000000000072</v>
      </c>
      <c r="I285">
        <f t="shared" ref="I285:I293" si="112">+H285-0.36</f>
        <v>4.8000000000000069</v>
      </c>
      <c r="J285">
        <v>3.4200000000000001E-2</v>
      </c>
      <c r="K285">
        <f t="shared" si="111"/>
        <v>140.35087719298267</v>
      </c>
    </row>
    <row r="286" spans="1:11">
      <c r="A286">
        <v>3</v>
      </c>
      <c r="B286">
        <v>5.97</v>
      </c>
      <c r="C286">
        <v>5.89</v>
      </c>
      <c r="D286" s="3">
        <v>0.48402777777777778</v>
      </c>
      <c r="E286" s="3">
        <v>0.48749999999999999</v>
      </c>
      <c r="F286">
        <f t="shared" si="108"/>
        <v>8.0000000000000071E-2</v>
      </c>
      <c r="G286">
        <f t="shared" si="109"/>
        <v>1.6000000000000014E-2</v>
      </c>
      <c r="H286">
        <f t="shared" si="110"/>
        <v>0.96000000000000085</v>
      </c>
      <c r="I286">
        <f t="shared" si="112"/>
        <v>0.60000000000000087</v>
      </c>
      <c r="J286">
        <v>2.0199999999999999E-2</v>
      </c>
      <c r="K286">
        <f t="shared" si="111"/>
        <v>29.702970297029747</v>
      </c>
    </row>
    <row r="287" spans="1:11">
      <c r="A287">
        <v>4</v>
      </c>
      <c r="B287">
        <v>6.15</v>
      </c>
      <c r="C287">
        <v>5.99</v>
      </c>
      <c r="D287" s="3">
        <v>0.48888888888888887</v>
      </c>
      <c r="E287" s="3">
        <v>0.49236111111111108</v>
      </c>
      <c r="F287">
        <f t="shared" si="108"/>
        <v>0.16000000000000014</v>
      </c>
      <c r="G287">
        <f t="shared" si="109"/>
        <v>3.2000000000000028E-2</v>
      </c>
      <c r="H287">
        <f t="shared" si="110"/>
        <v>1.9200000000000017</v>
      </c>
      <c r="I287">
        <f t="shared" si="112"/>
        <v>1.5600000000000018</v>
      </c>
      <c r="J287">
        <v>2.6200000000000001E-2</v>
      </c>
      <c r="K287">
        <f t="shared" si="111"/>
        <v>59.541984732824496</v>
      </c>
    </row>
    <row r="288" spans="1:11">
      <c r="A288">
        <v>5</v>
      </c>
      <c r="B288">
        <v>6.15</v>
      </c>
      <c r="C288">
        <v>6.01</v>
      </c>
      <c r="D288" s="3">
        <v>0.49375000000000002</v>
      </c>
      <c r="E288" s="3">
        <v>0.49722222222222223</v>
      </c>
      <c r="F288">
        <f t="shared" si="108"/>
        <v>0.14000000000000057</v>
      </c>
      <c r="G288">
        <f t="shared" si="109"/>
        <v>2.8000000000000115E-2</v>
      </c>
      <c r="H288">
        <f t="shared" si="110"/>
        <v>1.6800000000000068</v>
      </c>
      <c r="I288">
        <f t="shared" si="112"/>
        <v>1.3200000000000069</v>
      </c>
      <c r="J288">
        <v>1.9900000000000001E-2</v>
      </c>
      <c r="K288">
        <f t="shared" si="111"/>
        <v>66.331658291457629</v>
      </c>
    </row>
    <row r="289" spans="1:11">
      <c r="A289">
        <v>6</v>
      </c>
      <c r="B289">
        <v>5.87</v>
      </c>
      <c r="C289">
        <v>5.0999999999999996</v>
      </c>
      <c r="D289" s="3">
        <v>0.49861111111111112</v>
      </c>
      <c r="E289" s="3">
        <v>0.50208333333333333</v>
      </c>
      <c r="F289">
        <f t="shared" si="108"/>
        <v>0.77000000000000046</v>
      </c>
      <c r="G289">
        <f t="shared" si="109"/>
        <v>0.15400000000000008</v>
      </c>
      <c r="H289">
        <f t="shared" si="110"/>
        <v>9.2400000000000055</v>
      </c>
      <c r="I289">
        <f t="shared" si="112"/>
        <v>8.8800000000000061</v>
      </c>
      <c r="J289">
        <v>3.4200000000000001E-2</v>
      </c>
      <c r="K289">
        <f t="shared" si="111"/>
        <v>259.6491228070177</v>
      </c>
    </row>
    <row r="290" spans="1:11">
      <c r="A290">
        <v>7</v>
      </c>
      <c r="B290">
        <v>6.35</v>
      </c>
      <c r="C290">
        <v>6.05</v>
      </c>
      <c r="D290" s="3">
        <v>0.50486111111111109</v>
      </c>
      <c r="E290" s="3">
        <v>0.5083333333333333</v>
      </c>
      <c r="F290">
        <f t="shared" si="108"/>
        <v>0.29999999999999982</v>
      </c>
      <c r="G290">
        <f t="shared" si="109"/>
        <v>5.9999999999999963E-2</v>
      </c>
      <c r="H290">
        <f t="shared" si="110"/>
        <v>3.5999999999999979</v>
      </c>
      <c r="I290">
        <f t="shared" si="112"/>
        <v>3.239999999999998</v>
      </c>
      <c r="J290">
        <v>1.78E-2</v>
      </c>
      <c r="K290">
        <f t="shared" si="111"/>
        <v>182.02247191011224</v>
      </c>
    </row>
    <row r="291" spans="1:11">
      <c r="A291">
        <v>8</v>
      </c>
      <c r="B291">
        <v>5.75</v>
      </c>
      <c r="C291">
        <v>5.56</v>
      </c>
      <c r="D291" s="3">
        <v>0.50972222222222219</v>
      </c>
      <c r="E291" s="3">
        <v>0.5131944444444444</v>
      </c>
      <c r="F291">
        <f t="shared" si="108"/>
        <v>0.19000000000000039</v>
      </c>
      <c r="G291">
        <f t="shared" si="109"/>
        <v>3.8000000000000075E-2</v>
      </c>
      <c r="H291">
        <f t="shared" si="110"/>
        <v>2.2800000000000047</v>
      </c>
      <c r="I291">
        <f t="shared" si="112"/>
        <v>1.9200000000000048</v>
      </c>
      <c r="J291">
        <v>2.93E-2</v>
      </c>
      <c r="K291">
        <f t="shared" si="111"/>
        <v>65.529010238908015</v>
      </c>
    </row>
    <row r="292" spans="1:11">
      <c r="A292">
        <v>9</v>
      </c>
      <c r="B292">
        <v>6.39</v>
      </c>
      <c r="C292">
        <v>6.33</v>
      </c>
      <c r="D292" s="3">
        <v>0.51388888888888895</v>
      </c>
      <c r="E292" s="3">
        <v>0.51736111111111105</v>
      </c>
      <c r="F292">
        <f t="shared" si="108"/>
        <v>5.9999999999999609E-2</v>
      </c>
      <c r="G292">
        <f t="shared" si="109"/>
        <v>1.1999999999999922E-2</v>
      </c>
      <c r="H292">
        <f t="shared" si="110"/>
        <v>0.71999999999999531</v>
      </c>
      <c r="I292">
        <f t="shared" si="112"/>
        <v>0.35999999999999532</v>
      </c>
      <c r="J292">
        <v>1.9699999999999999E-2</v>
      </c>
      <c r="K292">
        <f t="shared" si="111"/>
        <v>18.274111675126669</v>
      </c>
    </row>
    <row r="293" spans="1:11">
      <c r="A293">
        <v>10</v>
      </c>
      <c r="B293">
        <v>6.63</v>
      </c>
      <c r="C293">
        <v>6.57</v>
      </c>
      <c r="D293" s="3">
        <v>0.51875000000000004</v>
      </c>
      <c r="E293" s="3">
        <v>0.52222222222222225</v>
      </c>
      <c r="F293">
        <f t="shared" si="108"/>
        <v>5.9999999999999609E-2</v>
      </c>
      <c r="G293">
        <f t="shared" si="109"/>
        <v>1.1999999999999922E-2</v>
      </c>
      <c r="H293">
        <f t="shared" si="110"/>
        <v>0.71999999999999531</v>
      </c>
      <c r="I293">
        <f t="shared" si="112"/>
        <v>0.35999999999999532</v>
      </c>
      <c r="J293">
        <v>2.4899999999999999E-2</v>
      </c>
      <c r="K293">
        <f t="shared" si="111"/>
        <v>14.457831325301019</v>
      </c>
    </row>
    <row r="294" spans="1:11">
      <c r="A294" t="s">
        <v>9</v>
      </c>
      <c r="B294">
        <v>6.48</v>
      </c>
      <c r="C294">
        <v>6.45</v>
      </c>
      <c r="D294" s="3">
        <v>0.5229166666666667</v>
      </c>
      <c r="E294" s="3">
        <v>0.52638888888888891</v>
      </c>
      <c r="F294">
        <f t="shared" si="108"/>
        <v>3.0000000000000249E-2</v>
      </c>
      <c r="G294">
        <f t="shared" si="109"/>
        <v>6.0000000000000496E-3</v>
      </c>
      <c r="H294">
        <f t="shared" si="110"/>
        <v>0.36000000000000298</v>
      </c>
    </row>
    <row r="295" spans="1:11">
      <c r="D295" s="3"/>
      <c r="E295" s="3"/>
    </row>
    <row r="296" spans="1:11">
      <c r="D296" s="3"/>
      <c r="E296" s="3"/>
    </row>
    <row r="297" spans="1:11">
      <c r="D297" s="3"/>
      <c r="E297" s="3"/>
    </row>
    <row r="298" spans="1:11">
      <c r="A298" t="s">
        <v>57</v>
      </c>
      <c r="D298" s="3"/>
      <c r="E298" s="3"/>
    </row>
    <row r="299" spans="1:11">
      <c r="D299" s="3"/>
      <c r="F299" t="s">
        <v>14</v>
      </c>
      <c r="J299" t="s">
        <v>16</v>
      </c>
    </row>
    <row r="300" spans="1:11">
      <c r="A300" t="s">
        <v>45</v>
      </c>
      <c r="B300" t="s">
        <v>19</v>
      </c>
      <c r="C300" t="s">
        <v>20</v>
      </c>
      <c r="D300" t="s">
        <v>21</v>
      </c>
      <c r="E300" t="s">
        <v>22</v>
      </c>
      <c r="F300" t="s">
        <v>23</v>
      </c>
      <c r="G300" t="s">
        <v>24</v>
      </c>
      <c r="H300" t="s">
        <v>25</v>
      </c>
      <c r="I300" t="s">
        <v>25</v>
      </c>
      <c r="J300" s="4" t="s">
        <v>29</v>
      </c>
      <c r="K300" t="s">
        <v>27</v>
      </c>
    </row>
    <row r="301" spans="1:11">
      <c r="A301">
        <v>1</v>
      </c>
      <c r="B301">
        <v>2.75</v>
      </c>
      <c r="C301">
        <v>2.1</v>
      </c>
      <c r="D301" s="3">
        <v>0.52777777777777779</v>
      </c>
      <c r="E301" s="3">
        <v>0.53125</v>
      </c>
      <c r="F301">
        <f t="shared" ref="F301:F311" si="113">+B301-C301</f>
        <v>0.64999999999999991</v>
      </c>
      <c r="G301">
        <f t="shared" ref="G301:G311" si="114">+F301/5</f>
        <v>0.12999999999999998</v>
      </c>
      <c r="H301">
        <f t="shared" ref="H301:H311" si="115">+G301*60</f>
        <v>7.7999999999999989</v>
      </c>
      <c r="I301">
        <f>+H301-0</f>
        <v>7.7999999999999989</v>
      </c>
      <c r="J301">
        <v>2.2200000000000001E-2</v>
      </c>
      <c r="K301">
        <f t="shared" ref="K301:K310" si="116">+I301/J301</f>
        <v>351.3513513513513</v>
      </c>
    </row>
    <row r="302" spans="1:11">
      <c r="A302">
        <v>2</v>
      </c>
      <c r="B302">
        <v>5.0999999999999996</v>
      </c>
      <c r="D302" s="3"/>
    </row>
    <row r="303" spans="1:11">
      <c r="A303">
        <v>3</v>
      </c>
      <c r="B303">
        <v>2.65</v>
      </c>
      <c r="C303">
        <v>1.98</v>
      </c>
      <c r="D303" s="3">
        <v>0.53333333333333333</v>
      </c>
      <c r="E303" s="3">
        <v>0.53680555555555554</v>
      </c>
      <c r="F303">
        <f t="shared" si="113"/>
        <v>0.66999999999999993</v>
      </c>
      <c r="G303">
        <f t="shared" si="114"/>
        <v>0.13399999999999998</v>
      </c>
      <c r="H303">
        <f t="shared" si="115"/>
        <v>8.0399999999999991</v>
      </c>
      <c r="I303">
        <f t="shared" ref="I303:I310" si="117">+H303-0</f>
        <v>8.0399999999999991</v>
      </c>
      <c r="J303">
        <v>2.0199999999999999E-2</v>
      </c>
      <c r="K303">
        <f t="shared" si="116"/>
        <v>398.019801980198</v>
      </c>
    </row>
    <row r="304" spans="1:11">
      <c r="A304">
        <v>4</v>
      </c>
      <c r="B304">
        <v>3.15</v>
      </c>
      <c r="C304">
        <v>2.4700000000000002</v>
      </c>
      <c r="D304" s="3">
        <v>0.53749999999999998</v>
      </c>
      <c r="E304" s="3">
        <v>0.54097222222222219</v>
      </c>
      <c r="F304">
        <f t="shared" si="113"/>
        <v>0.67999999999999972</v>
      </c>
      <c r="G304">
        <f t="shared" si="114"/>
        <v>0.13599999999999995</v>
      </c>
      <c r="H304">
        <f t="shared" si="115"/>
        <v>8.1599999999999966</v>
      </c>
      <c r="I304">
        <f t="shared" si="117"/>
        <v>8.1599999999999966</v>
      </c>
      <c r="J304">
        <v>2.6200000000000001E-2</v>
      </c>
      <c r="K304">
        <f t="shared" si="116"/>
        <v>311.45038167938918</v>
      </c>
    </row>
    <row r="305" spans="1:11">
      <c r="A305">
        <v>5</v>
      </c>
      <c r="B305">
        <v>3.05</v>
      </c>
      <c r="C305">
        <v>2.35</v>
      </c>
      <c r="D305" s="3">
        <v>0.54166666666666663</v>
      </c>
      <c r="E305" s="3">
        <v>0.54513888888888895</v>
      </c>
      <c r="F305">
        <f t="shared" si="113"/>
        <v>0.69999999999999973</v>
      </c>
      <c r="G305">
        <f t="shared" si="114"/>
        <v>0.13999999999999996</v>
      </c>
      <c r="H305">
        <f t="shared" si="115"/>
        <v>8.3999999999999968</v>
      </c>
      <c r="I305">
        <f t="shared" si="117"/>
        <v>8.3999999999999968</v>
      </c>
      <c r="J305">
        <v>1.9900000000000001E-2</v>
      </c>
      <c r="K305">
        <f t="shared" si="116"/>
        <v>422.11055276381893</v>
      </c>
    </row>
    <row r="306" spans="1:11">
      <c r="A306">
        <v>6</v>
      </c>
      <c r="B306">
        <v>1.9</v>
      </c>
      <c r="C306">
        <v>0.66</v>
      </c>
      <c r="D306" s="3">
        <v>0.54722222222222217</v>
      </c>
      <c r="E306" s="3">
        <v>0.55069444444444449</v>
      </c>
      <c r="F306">
        <f t="shared" si="113"/>
        <v>1.2399999999999998</v>
      </c>
      <c r="G306">
        <f t="shared" si="114"/>
        <v>0.24799999999999994</v>
      </c>
      <c r="H306">
        <f t="shared" si="115"/>
        <v>14.879999999999997</v>
      </c>
      <c r="I306">
        <f t="shared" si="117"/>
        <v>14.879999999999997</v>
      </c>
      <c r="J306">
        <v>3.4200000000000001E-2</v>
      </c>
      <c r="K306">
        <f t="shared" si="116"/>
        <v>435.08771929824553</v>
      </c>
    </row>
    <row r="307" spans="1:11">
      <c r="A307">
        <v>7</v>
      </c>
      <c r="B307">
        <v>3.42</v>
      </c>
      <c r="C307">
        <v>2.9</v>
      </c>
      <c r="D307" s="3">
        <v>0.55208333333333337</v>
      </c>
      <c r="E307" s="3">
        <v>0.55555555555555558</v>
      </c>
      <c r="F307">
        <f t="shared" si="113"/>
        <v>0.52</v>
      </c>
      <c r="G307">
        <f t="shared" si="114"/>
        <v>0.10400000000000001</v>
      </c>
      <c r="H307">
        <f t="shared" si="115"/>
        <v>6.24</v>
      </c>
      <c r="I307">
        <f t="shared" si="117"/>
        <v>6.24</v>
      </c>
      <c r="J307">
        <v>1.78E-2</v>
      </c>
      <c r="K307">
        <f t="shared" si="116"/>
        <v>350.56179775280901</v>
      </c>
    </row>
    <row r="308" spans="1:11">
      <c r="A308">
        <v>8</v>
      </c>
      <c r="B308">
        <v>3.22</v>
      </c>
      <c r="C308">
        <v>2.4900000000000002</v>
      </c>
      <c r="D308" s="3">
        <v>0.55625000000000002</v>
      </c>
      <c r="E308" s="3">
        <v>0.55972222222222223</v>
      </c>
      <c r="F308">
        <f t="shared" si="113"/>
        <v>0.73</v>
      </c>
      <c r="G308">
        <f t="shared" si="114"/>
        <v>0.14599999999999999</v>
      </c>
      <c r="H308">
        <f t="shared" si="115"/>
        <v>8.76</v>
      </c>
      <c r="I308">
        <f t="shared" si="117"/>
        <v>8.76</v>
      </c>
      <c r="J308">
        <v>2.93E-2</v>
      </c>
      <c r="K308">
        <f t="shared" si="116"/>
        <v>298.97610921501706</v>
      </c>
    </row>
    <row r="309" spans="1:11">
      <c r="A309">
        <v>9</v>
      </c>
      <c r="B309">
        <v>5.91</v>
      </c>
      <c r="C309">
        <v>5</v>
      </c>
      <c r="D309" s="3">
        <v>0.56111111111111112</v>
      </c>
      <c r="E309" s="3">
        <v>0.56458333333333333</v>
      </c>
      <c r="F309">
        <f t="shared" si="113"/>
        <v>0.91000000000000014</v>
      </c>
      <c r="G309">
        <f t="shared" si="114"/>
        <v>0.18200000000000002</v>
      </c>
      <c r="H309">
        <f t="shared" si="115"/>
        <v>10.920000000000002</v>
      </c>
      <c r="I309">
        <f t="shared" si="117"/>
        <v>10.920000000000002</v>
      </c>
      <c r="J309">
        <v>1.9699999999999999E-2</v>
      </c>
      <c r="K309">
        <f t="shared" si="116"/>
        <v>554.31472081218283</v>
      </c>
    </row>
    <row r="310" spans="1:11">
      <c r="A310">
        <v>10</v>
      </c>
      <c r="B310">
        <v>3.54</v>
      </c>
      <c r="C310">
        <v>3.14</v>
      </c>
      <c r="D310" s="3">
        <v>0.56527777777777777</v>
      </c>
      <c r="E310" s="3">
        <v>0.56874999999999998</v>
      </c>
      <c r="F310">
        <f t="shared" si="113"/>
        <v>0.39999999999999991</v>
      </c>
      <c r="G310">
        <f t="shared" si="114"/>
        <v>7.9999999999999988E-2</v>
      </c>
      <c r="H310">
        <f t="shared" si="115"/>
        <v>4.7999999999999989</v>
      </c>
      <c r="I310">
        <f t="shared" si="117"/>
        <v>4.7999999999999989</v>
      </c>
      <c r="J310">
        <v>2.4899999999999999E-2</v>
      </c>
      <c r="K310">
        <f t="shared" si="116"/>
        <v>192.77108433734938</v>
      </c>
    </row>
    <row r="311" spans="1:11">
      <c r="A311" t="s">
        <v>9</v>
      </c>
      <c r="B311">
        <v>5.81</v>
      </c>
      <c r="C311">
        <v>5.89</v>
      </c>
      <c r="D311" s="3">
        <v>0.56944444444444442</v>
      </c>
      <c r="E311" s="3">
        <v>0.57291666666666663</v>
      </c>
      <c r="F311">
        <f t="shared" si="113"/>
        <v>-8.0000000000000071E-2</v>
      </c>
      <c r="G311">
        <f t="shared" si="114"/>
        <v>-1.6000000000000014E-2</v>
      </c>
      <c r="H311">
        <f t="shared" si="115"/>
        <v>-0.96000000000000085</v>
      </c>
    </row>
    <row r="312" spans="1:11">
      <c r="D312" s="3"/>
      <c r="E312" s="3"/>
    </row>
    <row r="313" spans="1:11">
      <c r="D313" s="3"/>
      <c r="E313" s="3"/>
    </row>
    <row r="314" spans="1:11">
      <c r="D314" s="3"/>
      <c r="E314" s="3"/>
    </row>
    <row r="315" spans="1:11">
      <c r="A315" t="s">
        <v>58</v>
      </c>
      <c r="D315" s="3"/>
      <c r="E315" s="3"/>
    </row>
    <row r="316" spans="1:11">
      <c r="D316" s="3"/>
      <c r="E316" s="3"/>
    </row>
    <row r="317" spans="1:11">
      <c r="F317" t="s">
        <v>14</v>
      </c>
      <c r="J317" t="s">
        <v>16</v>
      </c>
    </row>
    <row r="318" spans="1:11">
      <c r="A318" t="s">
        <v>45</v>
      </c>
      <c r="B318" t="s">
        <v>19</v>
      </c>
      <c r="C318" t="s">
        <v>20</v>
      </c>
      <c r="D318" t="s">
        <v>21</v>
      </c>
      <c r="E318" t="s">
        <v>22</v>
      </c>
      <c r="F318" t="s">
        <v>23</v>
      </c>
      <c r="G318" t="s">
        <v>24</v>
      </c>
      <c r="H318" t="s">
        <v>25</v>
      </c>
      <c r="I318" t="s">
        <v>25</v>
      </c>
      <c r="J318" s="4" t="s">
        <v>29</v>
      </c>
      <c r="K318" t="s">
        <v>27</v>
      </c>
    </row>
    <row r="319" spans="1:11">
      <c r="A319">
        <v>1</v>
      </c>
      <c r="B319">
        <v>4.18</v>
      </c>
      <c r="C319">
        <v>3.69</v>
      </c>
      <c r="D319" s="3">
        <v>0.57361111111111118</v>
      </c>
      <c r="E319" s="3">
        <v>0.57708333333333328</v>
      </c>
      <c r="F319">
        <f t="shared" ref="F319:F329" si="118">+B319-C319</f>
        <v>0.48999999999999977</v>
      </c>
      <c r="G319">
        <f t="shared" ref="G319:G329" si="119">+F319/5</f>
        <v>9.7999999999999948E-2</v>
      </c>
      <c r="H319">
        <f t="shared" ref="H319:H329" si="120">+G319*60</f>
        <v>5.8799999999999972</v>
      </c>
      <c r="I319">
        <f>+H319-0.48</f>
        <v>5.3999999999999968</v>
      </c>
      <c r="J319">
        <v>2.2200000000000001E-2</v>
      </c>
      <c r="K319">
        <f t="shared" ref="K319:K328" si="121">+I319/J319</f>
        <v>243.24324324324309</v>
      </c>
    </row>
    <row r="320" spans="1:11">
      <c r="A320">
        <v>2</v>
      </c>
      <c r="E320" s="3"/>
    </row>
    <row r="321" spans="1:11">
      <c r="A321">
        <v>3</v>
      </c>
      <c r="B321">
        <v>4.34</v>
      </c>
      <c r="C321">
        <v>3.59</v>
      </c>
      <c r="D321" s="3">
        <v>0.57708333333333328</v>
      </c>
      <c r="E321" s="3">
        <v>0.5805555555555556</v>
      </c>
      <c r="F321">
        <f t="shared" si="118"/>
        <v>0.75</v>
      </c>
      <c r="G321">
        <f t="shared" si="119"/>
        <v>0.15</v>
      </c>
      <c r="H321">
        <f t="shared" si="120"/>
        <v>9</v>
      </c>
      <c r="I321">
        <f t="shared" ref="I321:I328" si="122">+H321-0.48</f>
        <v>8.52</v>
      </c>
      <c r="J321">
        <v>2.0199999999999999E-2</v>
      </c>
      <c r="K321">
        <f t="shared" si="121"/>
        <v>421.78217821782175</v>
      </c>
    </row>
    <row r="322" spans="1:11">
      <c r="A322">
        <v>4</v>
      </c>
      <c r="B322">
        <v>4.01</v>
      </c>
      <c r="C322">
        <v>3.68</v>
      </c>
      <c r="D322" s="3">
        <v>0.58125000000000004</v>
      </c>
      <c r="E322" s="3">
        <v>0.58472222222222225</v>
      </c>
      <c r="F322">
        <f t="shared" si="118"/>
        <v>0.32999999999999963</v>
      </c>
      <c r="G322">
        <f t="shared" si="119"/>
        <v>6.599999999999992E-2</v>
      </c>
      <c r="H322">
        <f t="shared" si="120"/>
        <v>3.9599999999999951</v>
      </c>
      <c r="I322">
        <f t="shared" si="122"/>
        <v>3.4799999999999951</v>
      </c>
      <c r="J322">
        <v>2.6200000000000001E-2</v>
      </c>
      <c r="K322">
        <f t="shared" si="121"/>
        <v>132.82442748091583</v>
      </c>
    </row>
    <row r="323" spans="1:11">
      <c r="A323">
        <v>5</v>
      </c>
      <c r="B323">
        <v>4.45</v>
      </c>
      <c r="C323">
        <v>4.05</v>
      </c>
      <c r="D323" s="3">
        <v>0.5854166666666667</v>
      </c>
      <c r="E323" s="3">
        <v>0.58888888888888891</v>
      </c>
      <c r="F323">
        <f t="shared" si="118"/>
        <v>0.40000000000000036</v>
      </c>
      <c r="G323">
        <f t="shared" si="119"/>
        <v>8.0000000000000071E-2</v>
      </c>
      <c r="H323">
        <f t="shared" si="120"/>
        <v>4.8000000000000043</v>
      </c>
      <c r="I323">
        <f t="shared" si="122"/>
        <v>4.3200000000000038</v>
      </c>
      <c r="J323">
        <v>1.9900000000000001E-2</v>
      </c>
      <c r="K323">
        <f t="shared" si="121"/>
        <v>217.08542713567857</v>
      </c>
    </row>
    <row r="324" spans="1:11">
      <c r="A324">
        <v>6</v>
      </c>
      <c r="B324">
        <v>3.25</v>
      </c>
      <c r="C324">
        <v>2.0699999999999998</v>
      </c>
      <c r="D324" s="3">
        <v>0.58958333333333335</v>
      </c>
      <c r="E324" s="3">
        <v>0.59305555555555556</v>
      </c>
      <c r="F324">
        <f t="shared" si="118"/>
        <v>1.1800000000000002</v>
      </c>
      <c r="G324">
        <f t="shared" si="119"/>
        <v>0.23600000000000004</v>
      </c>
      <c r="H324">
        <f t="shared" si="120"/>
        <v>14.160000000000002</v>
      </c>
      <c r="I324">
        <f t="shared" si="122"/>
        <v>13.680000000000001</v>
      </c>
      <c r="J324">
        <v>3.4200000000000001E-2</v>
      </c>
      <c r="K324">
        <f t="shared" si="121"/>
        <v>400.00000000000006</v>
      </c>
    </row>
    <row r="325" spans="1:11">
      <c r="A325">
        <v>7</v>
      </c>
      <c r="B325">
        <v>3.72</v>
      </c>
      <c r="C325">
        <v>3.53</v>
      </c>
      <c r="D325" s="3">
        <v>0.59375</v>
      </c>
      <c r="E325" s="3">
        <v>0.59722222222222221</v>
      </c>
      <c r="F325">
        <f t="shared" si="118"/>
        <v>0.19000000000000039</v>
      </c>
      <c r="G325">
        <f t="shared" si="119"/>
        <v>3.8000000000000075E-2</v>
      </c>
      <c r="H325">
        <f t="shared" si="120"/>
        <v>2.2800000000000047</v>
      </c>
      <c r="I325">
        <f t="shared" si="122"/>
        <v>1.8000000000000047</v>
      </c>
      <c r="J325">
        <v>1.78E-2</v>
      </c>
      <c r="K325">
        <f t="shared" si="121"/>
        <v>101.12359550561824</v>
      </c>
    </row>
    <row r="326" spans="1:11">
      <c r="A326">
        <v>8</v>
      </c>
      <c r="B326">
        <v>3.5</v>
      </c>
      <c r="C326">
        <v>3.27</v>
      </c>
      <c r="D326" s="3">
        <v>0.59791666666666665</v>
      </c>
      <c r="E326" s="3">
        <v>0.60138888888888886</v>
      </c>
      <c r="F326">
        <f t="shared" si="118"/>
        <v>0.22999999999999998</v>
      </c>
      <c r="G326">
        <f t="shared" si="119"/>
        <v>4.5999999999999999E-2</v>
      </c>
      <c r="H326">
        <f t="shared" si="120"/>
        <v>2.76</v>
      </c>
      <c r="I326">
        <f t="shared" si="122"/>
        <v>2.2799999999999998</v>
      </c>
      <c r="J326">
        <v>2.93E-2</v>
      </c>
      <c r="K326">
        <f t="shared" si="121"/>
        <v>77.815699658703068</v>
      </c>
    </row>
    <row r="327" spans="1:11">
      <c r="A327">
        <v>9</v>
      </c>
      <c r="B327">
        <v>4.1100000000000003</v>
      </c>
      <c r="C327">
        <v>3.64</v>
      </c>
      <c r="D327" s="3">
        <v>0.6020833333333333</v>
      </c>
      <c r="E327" s="3">
        <v>0.60555555555555551</v>
      </c>
      <c r="F327">
        <f t="shared" si="118"/>
        <v>0.4700000000000002</v>
      </c>
      <c r="G327">
        <f t="shared" si="119"/>
        <v>9.4000000000000042E-2</v>
      </c>
      <c r="H327">
        <f t="shared" si="120"/>
        <v>5.6400000000000023</v>
      </c>
      <c r="I327">
        <f t="shared" si="122"/>
        <v>5.1600000000000019</v>
      </c>
      <c r="J327">
        <v>1.9699999999999999E-2</v>
      </c>
      <c r="K327">
        <f t="shared" si="121"/>
        <v>261.92893401015237</v>
      </c>
    </row>
    <row r="328" spans="1:11">
      <c r="A328">
        <v>10</v>
      </c>
      <c r="B328">
        <v>3.92</v>
      </c>
      <c r="C328">
        <v>3.4</v>
      </c>
      <c r="D328" s="3">
        <v>0.60624999999999996</v>
      </c>
      <c r="E328" s="3">
        <v>0.60972222222222217</v>
      </c>
      <c r="F328">
        <f t="shared" si="118"/>
        <v>0.52</v>
      </c>
      <c r="G328">
        <f t="shared" si="119"/>
        <v>0.10400000000000001</v>
      </c>
      <c r="H328">
        <f t="shared" si="120"/>
        <v>6.24</v>
      </c>
      <c r="I328">
        <f t="shared" si="122"/>
        <v>5.76</v>
      </c>
      <c r="J328">
        <v>2.4899999999999999E-2</v>
      </c>
      <c r="K328">
        <f t="shared" si="121"/>
        <v>231.32530120481928</v>
      </c>
    </row>
    <row r="329" spans="1:11">
      <c r="A329" t="s">
        <v>9</v>
      </c>
      <c r="B329">
        <v>5.54</v>
      </c>
      <c r="C329">
        <v>5.5</v>
      </c>
      <c r="D329" s="3">
        <v>0.61111111111111105</v>
      </c>
      <c r="E329" s="3">
        <v>0.61458333333333337</v>
      </c>
      <c r="F329">
        <f t="shared" si="118"/>
        <v>4.0000000000000036E-2</v>
      </c>
      <c r="G329">
        <f t="shared" si="119"/>
        <v>8.0000000000000071E-3</v>
      </c>
      <c r="H329">
        <f t="shared" si="120"/>
        <v>0.48000000000000043</v>
      </c>
    </row>
    <row r="330" spans="1:11">
      <c r="D330" s="3"/>
      <c r="E330" s="3"/>
    </row>
    <row r="331" spans="1:11">
      <c r="D331" s="3"/>
      <c r="E331" s="3"/>
    </row>
    <row r="332" spans="1:11">
      <c r="A332" s="6" t="s">
        <v>59</v>
      </c>
      <c r="D332" s="3"/>
      <c r="E332" s="3"/>
    </row>
    <row r="333" spans="1:11">
      <c r="D333" s="3"/>
      <c r="E333" s="3"/>
    </row>
    <row r="334" spans="1:11">
      <c r="F334" t="s">
        <v>14</v>
      </c>
      <c r="J334" t="s">
        <v>16</v>
      </c>
    </row>
    <row r="335" spans="1:11">
      <c r="A335" t="s">
        <v>45</v>
      </c>
      <c r="B335" t="s">
        <v>19</v>
      </c>
      <c r="C335" t="s">
        <v>20</v>
      </c>
      <c r="D335" t="s">
        <v>21</v>
      </c>
      <c r="E335" t="s">
        <v>22</v>
      </c>
      <c r="F335" t="s">
        <v>23</v>
      </c>
      <c r="G335" t="s">
        <v>24</v>
      </c>
      <c r="H335" t="s">
        <v>25</v>
      </c>
      <c r="I335" t="s">
        <v>25</v>
      </c>
      <c r="J335" s="4" t="s">
        <v>29</v>
      </c>
      <c r="K335" t="s">
        <v>27</v>
      </c>
    </row>
    <row r="336" spans="1:11">
      <c r="A336">
        <v>1</v>
      </c>
      <c r="B336">
        <v>6.1</v>
      </c>
      <c r="C336">
        <v>5.72</v>
      </c>
      <c r="D336" s="3">
        <v>0.38055555555555554</v>
      </c>
      <c r="E336" s="3">
        <v>0.3840277777777778</v>
      </c>
      <c r="F336">
        <f t="shared" ref="F336:F346" si="123">+B336-C336</f>
        <v>0.37999999999999989</v>
      </c>
      <c r="G336">
        <f t="shared" ref="G336:G346" si="124">+F336/5</f>
        <v>7.5999999999999984E-2</v>
      </c>
      <c r="H336">
        <f t="shared" ref="H336:H346" si="125">+G336*60</f>
        <v>4.5599999999999987</v>
      </c>
      <c r="I336">
        <f>+H336-1.8</f>
        <v>2.7599999999999989</v>
      </c>
      <c r="J336">
        <v>2.2700000000000001E-2</v>
      </c>
      <c r="K336">
        <f t="shared" ref="K336:K345" si="126">+I336/J336</f>
        <v>121.58590308370039</v>
      </c>
    </row>
    <row r="337" spans="1:11">
      <c r="A337">
        <v>2</v>
      </c>
      <c r="B337">
        <v>6.11</v>
      </c>
      <c r="C337">
        <v>5.66</v>
      </c>
      <c r="D337" s="3">
        <v>0.3840277777777778</v>
      </c>
      <c r="E337" s="3">
        <v>0.38750000000000001</v>
      </c>
      <c r="F337">
        <f t="shared" si="123"/>
        <v>0.45000000000000018</v>
      </c>
      <c r="G337">
        <f t="shared" si="124"/>
        <v>9.0000000000000038E-2</v>
      </c>
      <c r="H337">
        <f t="shared" si="125"/>
        <v>5.4000000000000021</v>
      </c>
      <c r="I337">
        <f t="shared" ref="I337:I345" si="127">+H337-1.8</f>
        <v>3.6000000000000023</v>
      </c>
      <c r="J337">
        <v>1.9E-2</v>
      </c>
      <c r="K337">
        <f t="shared" si="126"/>
        <v>189.47368421052644</v>
      </c>
    </row>
    <row r="338" spans="1:11">
      <c r="A338">
        <v>3</v>
      </c>
      <c r="B338">
        <v>6.33</v>
      </c>
      <c r="C338">
        <v>6.05</v>
      </c>
      <c r="D338" s="3">
        <v>0.3888888888888889</v>
      </c>
      <c r="E338" s="3">
        <v>0.3923611111111111</v>
      </c>
      <c r="F338">
        <f t="shared" si="123"/>
        <v>0.28000000000000025</v>
      </c>
      <c r="G338">
        <f t="shared" si="124"/>
        <v>5.600000000000005E-2</v>
      </c>
      <c r="H338">
        <f t="shared" si="125"/>
        <v>3.360000000000003</v>
      </c>
      <c r="I338">
        <f t="shared" si="127"/>
        <v>1.5600000000000029</v>
      </c>
      <c r="J338">
        <v>1.9300000000000001E-2</v>
      </c>
      <c r="K338">
        <f t="shared" si="126"/>
        <v>80.829015544041596</v>
      </c>
    </row>
    <row r="339" spans="1:11">
      <c r="A339">
        <v>4</v>
      </c>
      <c r="B339">
        <v>6.4</v>
      </c>
      <c r="C339">
        <v>6.15</v>
      </c>
      <c r="D339" s="3">
        <v>0.39305555555555555</v>
      </c>
      <c r="E339" s="3">
        <v>0.39652777777777781</v>
      </c>
      <c r="F339">
        <f t="shared" si="123"/>
        <v>0.25</v>
      </c>
      <c r="G339">
        <f t="shared" si="124"/>
        <v>0.05</v>
      </c>
      <c r="H339">
        <f t="shared" si="125"/>
        <v>3</v>
      </c>
      <c r="I339">
        <f t="shared" si="127"/>
        <v>1.2</v>
      </c>
      <c r="J339">
        <v>1.8700000000000001E-2</v>
      </c>
      <c r="K339">
        <f t="shared" si="126"/>
        <v>64.171122994652393</v>
      </c>
    </row>
    <row r="340" spans="1:11">
      <c r="A340">
        <v>5</v>
      </c>
      <c r="B340">
        <v>5.92</v>
      </c>
      <c r="C340">
        <v>5.34</v>
      </c>
      <c r="D340" s="3">
        <v>0.3972222222222222</v>
      </c>
      <c r="E340" s="3">
        <v>0.40069444444444446</v>
      </c>
      <c r="F340">
        <f t="shared" si="123"/>
        <v>0.58000000000000007</v>
      </c>
      <c r="G340">
        <f t="shared" si="124"/>
        <v>0.11600000000000002</v>
      </c>
      <c r="H340">
        <f t="shared" si="125"/>
        <v>6.9600000000000009</v>
      </c>
      <c r="I340">
        <f t="shared" si="127"/>
        <v>5.160000000000001</v>
      </c>
      <c r="J340">
        <v>2.7099999999999999E-2</v>
      </c>
      <c r="K340">
        <f t="shared" si="126"/>
        <v>190.40590405904064</v>
      </c>
    </row>
    <row r="341" spans="1:11">
      <c r="A341">
        <v>6</v>
      </c>
      <c r="B341">
        <v>6.28</v>
      </c>
      <c r="C341">
        <v>6.06</v>
      </c>
      <c r="D341" s="3">
        <v>0.40138888888888885</v>
      </c>
      <c r="E341" s="3">
        <v>0.40486111111111112</v>
      </c>
      <c r="F341">
        <f t="shared" si="123"/>
        <v>0.22000000000000064</v>
      </c>
      <c r="G341">
        <f t="shared" si="124"/>
        <v>4.4000000000000129E-2</v>
      </c>
      <c r="H341">
        <f t="shared" si="125"/>
        <v>2.6400000000000077</v>
      </c>
      <c r="I341">
        <f t="shared" si="127"/>
        <v>0.84000000000000763</v>
      </c>
      <c r="J341">
        <v>2.7E-2</v>
      </c>
      <c r="K341">
        <f t="shared" si="126"/>
        <v>31.111111111111395</v>
      </c>
    </row>
    <row r="342" spans="1:11">
      <c r="A342">
        <v>7</v>
      </c>
      <c r="B342">
        <v>6.27</v>
      </c>
      <c r="C342">
        <v>5.99</v>
      </c>
      <c r="D342" s="3">
        <v>0.4055555555555555</v>
      </c>
      <c r="E342" s="3">
        <v>0.40902777777777777</v>
      </c>
      <c r="F342">
        <f t="shared" si="123"/>
        <v>0.27999999999999936</v>
      </c>
      <c r="G342">
        <f t="shared" si="124"/>
        <v>5.5999999999999869E-2</v>
      </c>
      <c r="H342">
        <f t="shared" si="125"/>
        <v>3.3599999999999923</v>
      </c>
      <c r="I342">
        <f t="shared" si="127"/>
        <v>1.5599999999999923</v>
      </c>
      <c r="J342">
        <v>2.0400000000000001E-2</v>
      </c>
      <c r="K342">
        <f t="shared" si="126"/>
        <v>76.470588235293732</v>
      </c>
    </row>
    <row r="343" spans="1:11">
      <c r="A343">
        <v>8</v>
      </c>
      <c r="B343">
        <v>6.02</v>
      </c>
      <c r="C343">
        <v>5.76</v>
      </c>
      <c r="D343" s="3">
        <v>0.40972222222222227</v>
      </c>
      <c r="E343" s="3">
        <v>0.41319444444444442</v>
      </c>
      <c r="F343">
        <f t="shared" si="123"/>
        <v>0.25999999999999979</v>
      </c>
      <c r="G343">
        <f t="shared" si="124"/>
        <v>5.1999999999999956E-2</v>
      </c>
      <c r="H343">
        <f t="shared" si="125"/>
        <v>3.1199999999999974</v>
      </c>
      <c r="I343">
        <f t="shared" si="127"/>
        <v>1.3199999999999974</v>
      </c>
      <c r="J343">
        <v>2.0799999999999999E-2</v>
      </c>
      <c r="K343">
        <f t="shared" si="126"/>
        <v>63.461538461538339</v>
      </c>
    </row>
    <row r="344" spans="1:11">
      <c r="A344">
        <v>9</v>
      </c>
      <c r="B344">
        <v>5.88</v>
      </c>
      <c r="C344">
        <v>5.48</v>
      </c>
      <c r="D344" s="3">
        <v>0.41388888888888892</v>
      </c>
      <c r="E344" s="3">
        <v>0.41736111111111113</v>
      </c>
      <c r="F344">
        <f t="shared" si="123"/>
        <v>0.39999999999999947</v>
      </c>
      <c r="G344">
        <f t="shared" si="124"/>
        <v>7.9999999999999891E-2</v>
      </c>
      <c r="H344">
        <f t="shared" si="125"/>
        <v>4.7999999999999936</v>
      </c>
      <c r="I344">
        <f t="shared" si="127"/>
        <v>2.9999999999999938</v>
      </c>
      <c r="J344">
        <v>1.9599999999999999E-2</v>
      </c>
      <c r="K344">
        <f t="shared" si="126"/>
        <v>153.06122448979562</v>
      </c>
    </row>
    <row r="345" spans="1:11">
      <c r="A345">
        <v>10</v>
      </c>
      <c r="B345">
        <v>5.69</v>
      </c>
      <c r="C345">
        <v>5.31</v>
      </c>
      <c r="D345" s="3">
        <v>0.41805555555555557</v>
      </c>
      <c r="E345" s="3">
        <v>0.42152777777777778</v>
      </c>
      <c r="F345">
        <f t="shared" si="123"/>
        <v>0.38000000000000078</v>
      </c>
      <c r="G345">
        <f t="shared" si="124"/>
        <v>7.6000000000000151E-2</v>
      </c>
      <c r="H345">
        <f t="shared" si="125"/>
        <v>4.5600000000000094</v>
      </c>
      <c r="I345">
        <f t="shared" si="127"/>
        <v>2.7600000000000096</v>
      </c>
      <c r="J345">
        <v>1.9699999999999999E-2</v>
      </c>
      <c r="K345">
        <f t="shared" si="126"/>
        <v>140.10152284264009</v>
      </c>
    </row>
    <row r="346" spans="1:11">
      <c r="A346" t="s">
        <v>9</v>
      </c>
      <c r="B346">
        <v>6.09</v>
      </c>
      <c r="C346">
        <v>5.94</v>
      </c>
      <c r="D346" s="3">
        <v>0.42222222222222222</v>
      </c>
      <c r="E346" s="3">
        <v>0.42569444444444443</v>
      </c>
      <c r="F346">
        <f t="shared" si="123"/>
        <v>0.14999999999999947</v>
      </c>
      <c r="G346">
        <f t="shared" si="124"/>
        <v>2.9999999999999895E-2</v>
      </c>
      <c r="H346">
        <f t="shared" si="125"/>
        <v>1.7999999999999936</v>
      </c>
    </row>
    <row r="347" spans="1:11">
      <c r="D347" s="3"/>
      <c r="E347" s="3"/>
    </row>
    <row r="348" spans="1:11">
      <c r="D348" s="3"/>
      <c r="E348" s="3"/>
    </row>
    <row r="349" spans="1:11">
      <c r="D349" s="3"/>
      <c r="E349" s="3"/>
    </row>
    <row r="350" spans="1:11">
      <c r="A350" t="s">
        <v>60</v>
      </c>
      <c r="D350" s="3"/>
      <c r="E350" s="3"/>
    </row>
    <row r="351" spans="1:11">
      <c r="F351" t="s">
        <v>14</v>
      </c>
      <c r="J351" t="s">
        <v>16</v>
      </c>
    </row>
    <row r="352" spans="1:11">
      <c r="A352" t="s">
        <v>45</v>
      </c>
      <c r="B352" t="s">
        <v>19</v>
      </c>
      <c r="C352" t="s">
        <v>20</v>
      </c>
      <c r="D352" t="s">
        <v>21</v>
      </c>
      <c r="E352" t="s">
        <v>22</v>
      </c>
      <c r="F352" t="s">
        <v>23</v>
      </c>
      <c r="G352" t="s">
        <v>24</v>
      </c>
      <c r="H352" t="s">
        <v>25</v>
      </c>
      <c r="I352" t="s">
        <v>25</v>
      </c>
      <c r="J352" s="4" t="s">
        <v>29</v>
      </c>
      <c r="K352" t="s">
        <v>27</v>
      </c>
    </row>
    <row r="353" spans="1:11">
      <c r="A353">
        <v>1</v>
      </c>
      <c r="B353">
        <v>5.73</v>
      </c>
      <c r="C353">
        <v>5.44</v>
      </c>
      <c r="D353" s="3">
        <v>0.42569444444444443</v>
      </c>
      <c r="E353" s="3">
        <v>0.4291666666666667</v>
      </c>
      <c r="F353">
        <f t="shared" ref="F353:F363" si="128">+B353-C353</f>
        <v>0.29000000000000004</v>
      </c>
      <c r="G353">
        <f t="shared" ref="G353:G363" si="129">+F353/5</f>
        <v>5.800000000000001E-2</v>
      </c>
      <c r="H353">
        <f t="shared" ref="H353:H363" si="130">+G353*60</f>
        <v>3.4800000000000004</v>
      </c>
      <c r="I353">
        <f>+H353-2.28</f>
        <v>1.2000000000000006</v>
      </c>
      <c r="J353">
        <v>2.2700000000000001E-2</v>
      </c>
      <c r="K353">
        <f t="shared" ref="K353:K362" si="131">+I353/J353</f>
        <v>52.863436123348045</v>
      </c>
    </row>
    <row r="354" spans="1:11">
      <c r="A354">
        <v>2</v>
      </c>
      <c r="B354">
        <v>5.52</v>
      </c>
      <c r="C354">
        <v>4.46</v>
      </c>
      <c r="D354" s="3">
        <v>0.42986111111111108</v>
      </c>
      <c r="E354" s="3">
        <v>0.43333333333333335</v>
      </c>
      <c r="F354">
        <f t="shared" si="128"/>
        <v>1.0599999999999996</v>
      </c>
      <c r="G354">
        <f t="shared" si="129"/>
        <v>0.21199999999999991</v>
      </c>
      <c r="H354">
        <f t="shared" si="130"/>
        <v>12.719999999999995</v>
      </c>
      <c r="I354">
        <f t="shared" ref="I354:I362" si="132">+H354-0.48</f>
        <v>12.239999999999995</v>
      </c>
      <c r="J354">
        <v>1.9E-2</v>
      </c>
      <c r="K354">
        <f t="shared" si="131"/>
        <v>644.21052631578925</v>
      </c>
    </row>
    <row r="355" spans="1:11">
      <c r="A355">
        <v>3</v>
      </c>
      <c r="B355">
        <v>5.15</v>
      </c>
      <c r="C355">
        <v>4.9000000000000004</v>
      </c>
      <c r="D355" s="3">
        <v>0.43402777777777773</v>
      </c>
      <c r="E355" s="3">
        <v>0.4375</v>
      </c>
      <c r="F355">
        <f t="shared" si="128"/>
        <v>0.25</v>
      </c>
      <c r="G355">
        <f t="shared" si="129"/>
        <v>0.05</v>
      </c>
      <c r="H355">
        <f t="shared" si="130"/>
        <v>3</v>
      </c>
      <c r="I355">
        <f t="shared" si="132"/>
        <v>2.52</v>
      </c>
      <c r="J355">
        <v>1.9300000000000001E-2</v>
      </c>
      <c r="K355">
        <f t="shared" si="131"/>
        <v>130.56994818652848</v>
      </c>
    </row>
    <row r="356" spans="1:11">
      <c r="A356">
        <v>4</v>
      </c>
      <c r="B356">
        <v>5.71</v>
      </c>
      <c r="C356">
        <v>5.54</v>
      </c>
      <c r="D356" s="3">
        <v>0.4381944444444445</v>
      </c>
      <c r="E356" s="3">
        <v>0.44166666666666665</v>
      </c>
      <c r="F356">
        <f t="shared" si="128"/>
        <v>0.16999999999999993</v>
      </c>
      <c r="G356">
        <f t="shared" si="129"/>
        <v>3.3999999999999989E-2</v>
      </c>
      <c r="H356">
        <f t="shared" si="130"/>
        <v>2.0399999999999991</v>
      </c>
      <c r="I356">
        <f t="shared" si="132"/>
        <v>1.5599999999999992</v>
      </c>
      <c r="J356">
        <v>1.8700000000000001E-2</v>
      </c>
      <c r="K356">
        <f t="shared" si="131"/>
        <v>83.422459893048071</v>
      </c>
    </row>
    <row r="357" spans="1:11">
      <c r="A357">
        <v>5</v>
      </c>
      <c r="B357">
        <v>5.83</v>
      </c>
      <c r="C357">
        <v>5.22</v>
      </c>
      <c r="D357" s="3">
        <v>0.44236111111111115</v>
      </c>
      <c r="E357" s="3">
        <v>0.4458333333333333</v>
      </c>
      <c r="F357">
        <f t="shared" si="128"/>
        <v>0.61000000000000032</v>
      </c>
      <c r="G357">
        <f t="shared" si="129"/>
        <v>0.12200000000000007</v>
      </c>
      <c r="H357">
        <f t="shared" si="130"/>
        <v>7.3200000000000038</v>
      </c>
      <c r="I357">
        <f t="shared" si="132"/>
        <v>6.8400000000000034</v>
      </c>
      <c r="J357">
        <v>2.7099999999999999E-2</v>
      </c>
      <c r="K357">
        <f t="shared" si="131"/>
        <v>252.39852398523999</v>
      </c>
    </row>
    <row r="358" spans="1:11">
      <c r="A358">
        <v>6</v>
      </c>
      <c r="B358">
        <v>5.94</v>
      </c>
      <c r="C358">
        <v>5.71</v>
      </c>
      <c r="D358" s="3">
        <v>0.4458333333333333</v>
      </c>
      <c r="E358" s="3">
        <v>0.44930555555555557</v>
      </c>
      <c r="F358">
        <f t="shared" si="128"/>
        <v>0.23000000000000043</v>
      </c>
      <c r="G358">
        <f t="shared" si="129"/>
        <v>4.6000000000000082E-2</v>
      </c>
      <c r="H358">
        <f t="shared" si="130"/>
        <v>2.7600000000000051</v>
      </c>
      <c r="I358">
        <f t="shared" si="132"/>
        <v>2.2800000000000051</v>
      </c>
      <c r="J358">
        <v>2.7E-2</v>
      </c>
      <c r="K358">
        <f t="shared" si="131"/>
        <v>84.444444444444642</v>
      </c>
    </row>
    <row r="359" spans="1:11">
      <c r="A359">
        <v>7</v>
      </c>
      <c r="B359">
        <v>5.98</v>
      </c>
      <c r="C359">
        <v>5.75</v>
      </c>
      <c r="D359" s="3">
        <v>0.45</v>
      </c>
      <c r="E359" s="3">
        <v>0.45347222222222222</v>
      </c>
      <c r="F359">
        <f t="shared" si="128"/>
        <v>0.23000000000000043</v>
      </c>
      <c r="G359">
        <f t="shared" si="129"/>
        <v>4.6000000000000082E-2</v>
      </c>
      <c r="H359">
        <f t="shared" si="130"/>
        <v>2.7600000000000051</v>
      </c>
      <c r="I359">
        <f t="shared" si="132"/>
        <v>2.2800000000000051</v>
      </c>
      <c r="J359">
        <v>2.0400000000000001E-2</v>
      </c>
      <c r="K359">
        <f t="shared" si="131"/>
        <v>111.76470588235318</v>
      </c>
    </row>
    <row r="360" spans="1:11">
      <c r="A360">
        <v>8</v>
      </c>
      <c r="B360">
        <v>5.7</v>
      </c>
      <c r="C360">
        <v>5.38</v>
      </c>
      <c r="D360" s="3">
        <v>0.45277777777777778</v>
      </c>
      <c r="E360" s="3">
        <v>0.45624999999999999</v>
      </c>
      <c r="F360">
        <f t="shared" si="128"/>
        <v>0.32000000000000028</v>
      </c>
      <c r="G360">
        <f t="shared" si="129"/>
        <v>6.4000000000000057E-2</v>
      </c>
      <c r="H360">
        <f t="shared" si="130"/>
        <v>3.8400000000000034</v>
      </c>
      <c r="I360">
        <f t="shared" si="132"/>
        <v>3.3600000000000034</v>
      </c>
      <c r="J360">
        <v>2.0799999999999999E-2</v>
      </c>
      <c r="K360">
        <f t="shared" si="131"/>
        <v>161.53846153846172</v>
      </c>
    </row>
    <row r="361" spans="1:11">
      <c r="A361">
        <v>9</v>
      </c>
      <c r="B361">
        <v>5.99</v>
      </c>
      <c r="C361">
        <v>5.68</v>
      </c>
      <c r="D361" s="3">
        <v>0.45694444444444443</v>
      </c>
      <c r="E361" s="3">
        <v>0.4604166666666667</v>
      </c>
      <c r="F361">
        <f t="shared" si="128"/>
        <v>0.3100000000000005</v>
      </c>
      <c r="G361">
        <f t="shared" si="129"/>
        <v>6.2000000000000097E-2</v>
      </c>
      <c r="H361">
        <f t="shared" si="130"/>
        <v>3.720000000000006</v>
      </c>
      <c r="I361">
        <f t="shared" si="132"/>
        <v>3.240000000000006</v>
      </c>
      <c r="J361">
        <v>1.9599999999999999E-2</v>
      </c>
      <c r="K361">
        <f t="shared" si="131"/>
        <v>165.30612244897989</v>
      </c>
    </row>
    <row r="362" spans="1:11">
      <c r="A362">
        <v>10</v>
      </c>
      <c r="B362">
        <v>6.05</v>
      </c>
      <c r="C362">
        <v>5.9</v>
      </c>
      <c r="D362" s="3">
        <v>0.46111111111111108</v>
      </c>
      <c r="E362" s="3">
        <v>0.46458333333333335</v>
      </c>
      <c r="F362">
        <f t="shared" si="128"/>
        <v>0.14999999999999947</v>
      </c>
      <c r="G362">
        <f t="shared" si="129"/>
        <v>2.9999999999999895E-2</v>
      </c>
      <c r="H362">
        <f t="shared" si="130"/>
        <v>1.7999999999999936</v>
      </c>
      <c r="I362">
        <f t="shared" si="132"/>
        <v>1.3199999999999936</v>
      </c>
      <c r="J362">
        <v>1.9699999999999999E-2</v>
      </c>
      <c r="K362">
        <f t="shared" si="131"/>
        <v>67.005076142131657</v>
      </c>
    </row>
    <row r="363" spans="1:11">
      <c r="A363" t="s">
        <v>9</v>
      </c>
      <c r="B363">
        <v>6.1</v>
      </c>
      <c r="C363">
        <v>5.91</v>
      </c>
      <c r="D363" s="3">
        <v>0.46527777777777773</v>
      </c>
      <c r="E363" s="3">
        <v>0.46875</v>
      </c>
      <c r="F363">
        <f t="shared" si="128"/>
        <v>0.1899999999999995</v>
      </c>
      <c r="G363">
        <f t="shared" si="129"/>
        <v>3.7999999999999902E-2</v>
      </c>
      <c r="H363">
        <f t="shared" si="130"/>
        <v>2.279999999999994</v>
      </c>
    </row>
    <row r="364" spans="1:11">
      <c r="D364" s="3"/>
      <c r="E364" s="3"/>
    </row>
    <row r="365" spans="1:11">
      <c r="D365" s="3"/>
      <c r="E365" s="3"/>
    </row>
    <row r="366" spans="1:11">
      <c r="D366" s="3"/>
      <c r="E366" s="3"/>
    </row>
    <row r="367" spans="1:11">
      <c r="A367" t="s">
        <v>61</v>
      </c>
      <c r="D367" s="3"/>
      <c r="E367" s="3"/>
    </row>
    <row r="369" spans="1:11">
      <c r="F369" t="s">
        <v>14</v>
      </c>
      <c r="J369" t="s">
        <v>16</v>
      </c>
    </row>
    <row r="370" spans="1:11">
      <c r="A370" t="s">
        <v>45</v>
      </c>
      <c r="B370" t="s">
        <v>19</v>
      </c>
      <c r="C370" t="s">
        <v>20</v>
      </c>
      <c r="D370" t="s">
        <v>21</v>
      </c>
      <c r="E370" t="s">
        <v>22</v>
      </c>
      <c r="F370" t="s">
        <v>23</v>
      </c>
      <c r="G370" t="s">
        <v>24</v>
      </c>
      <c r="H370" t="s">
        <v>25</v>
      </c>
      <c r="I370" t="s">
        <v>25</v>
      </c>
      <c r="J370" s="4" t="s">
        <v>29</v>
      </c>
      <c r="K370" t="s">
        <v>27</v>
      </c>
    </row>
    <row r="371" spans="1:11">
      <c r="A371">
        <v>1</v>
      </c>
      <c r="B371">
        <v>5.97</v>
      </c>
      <c r="C371">
        <v>5.67</v>
      </c>
      <c r="D371" s="3">
        <v>0.47499999999999998</v>
      </c>
      <c r="E371" s="3">
        <v>0.47847222222222219</v>
      </c>
      <c r="F371">
        <f t="shared" ref="F371:F381" si="133">+B371-C371</f>
        <v>0.29999999999999982</v>
      </c>
      <c r="G371">
        <f t="shared" ref="G371:G381" si="134">+F371/5</f>
        <v>5.9999999999999963E-2</v>
      </c>
      <c r="H371">
        <f t="shared" ref="H371:H381" si="135">+G371*60</f>
        <v>3.5999999999999979</v>
      </c>
      <c r="I371">
        <f>+H371-4.44</f>
        <v>-0.84000000000000252</v>
      </c>
      <c r="J371">
        <v>2.2700000000000001E-2</v>
      </c>
      <c r="K371">
        <f t="shared" ref="K371:K380" si="136">+I371/J371</f>
        <v>-37.004405286343719</v>
      </c>
    </row>
    <row r="372" spans="1:11">
      <c r="A372">
        <v>2</v>
      </c>
      <c r="B372">
        <v>5.87</v>
      </c>
      <c r="C372">
        <v>5.47</v>
      </c>
      <c r="D372" s="3">
        <v>0.47916666666666669</v>
      </c>
      <c r="E372" s="3">
        <v>0.4826388888888889</v>
      </c>
      <c r="F372">
        <f t="shared" si="133"/>
        <v>0.40000000000000036</v>
      </c>
      <c r="G372">
        <f t="shared" si="134"/>
        <v>8.0000000000000071E-2</v>
      </c>
      <c r="H372">
        <f t="shared" si="135"/>
        <v>4.8000000000000043</v>
      </c>
      <c r="I372">
        <f t="shared" ref="I372:I380" si="137">+H372-4.44</f>
        <v>0.36000000000000387</v>
      </c>
      <c r="J372">
        <v>1.9E-2</v>
      </c>
      <c r="K372">
        <f t="shared" si="136"/>
        <v>18.947368421052836</v>
      </c>
    </row>
    <row r="373" spans="1:11">
      <c r="A373">
        <v>3</v>
      </c>
      <c r="B373">
        <v>5.79</v>
      </c>
      <c r="C373">
        <v>5.6</v>
      </c>
      <c r="D373" s="3">
        <v>0.48333333333333334</v>
      </c>
      <c r="E373" s="3">
        <v>0.48680555555555555</v>
      </c>
      <c r="F373">
        <f t="shared" si="133"/>
        <v>0.19000000000000039</v>
      </c>
      <c r="G373">
        <f t="shared" si="134"/>
        <v>3.8000000000000075E-2</v>
      </c>
      <c r="H373">
        <f t="shared" si="135"/>
        <v>2.2800000000000047</v>
      </c>
      <c r="I373">
        <f t="shared" si="137"/>
        <v>-2.1599999999999957</v>
      </c>
      <c r="J373">
        <v>1.9300000000000001E-2</v>
      </c>
      <c r="K373">
        <f t="shared" si="136"/>
        <v>-111.91709844559563</v>
      </c>
    </row>
    <row r="374" spans="1:11">
      <c r="A374">
        <v>4</v>
      </c>
      <c r="B374">
        <v>5.97</v>
      </c>
      <c r="C374">
        <v>5.9</v>
      </c>
      <c r="D374" s="3">
        <v>0.48680555555555555</v>
      </c>
      <c r="E374" s="3">
        <v>0.49027777777777781</v>
      </c>
      <c r="F374">
        <f t="shared" si="133"/>
        <v>6.9999999999999396E-2</v>
      </c>
      <c r="G374">
        <f t="shared" si="134"/>
        <v>1.3999999999999879E-2</v>
      </c>
      <c r="H374">
        <f t="shared" si="135"/>
        <v>0.83999999999999275</v>
      </c>
      <c r="I374">
        <f t="shared" si="137"/>
        <v>-3.6000000000000076</v>
      </c>
      <c r="J374">
        <v>1.8700000000000001E-2</v>
      </c>
      <c r="K374">
        <f t="shared" si="136"/>
        <v>-192.5133689839576</v>
      </c>
    </row>
    <row r="375" spans="1:11">
      <c r="A375">
        <v>5</v>
      </c>
      <c r="B375">
        <v>5.81</v>
      </c>
      <c r="C375">
        <v>5.55</v>
      </c>
      <c r="D375" s="3">
        <v>0.4909722222222222</v>
      </c>
      <c r="E375" s="3">
        <v>0.49444444444444446</v>
      </c>
      <c r="F375">
        <f t="shared" si="133"/>
        <v>0.25999999999999979</v>
      </c>
      <c r="G375">
        <f t="shared" si="134"/>
        <v>5.1999999999999956E-2</v>
      </c>
      <c r="H375">
        <f t="shared" si="135"/>
        <v>3.1199999999999974</v>
      </c>
      <c r="I375">
        <f t="shared" si="137"/>
        <v>-1.3200000000000029</v>
      </c>
      <c r="J375">
        <v>2.7099999999999999E-2</v>
      </c>
      <c r="K375">
        <f t="shared" si="136"/>
        <v>-48.70848708487096</v>
      </c>
    </row>
    <row r="376" spans="1:11">
      <c r="A376">
        <v>6</v>
      </c>
      <c r="B376">
        <v>5.78</v>
      </c>
      <c r="C376">
        <v>5.62</v>
      </c>
      <c r="D376" s="3">
        <v>0.49513888888888885</v>
      </c>
      <c r="E376" s="3">
        <v>0.49861111111111112</v>
      </c>
      <c r="F376">
        <f t="shared" si="133"/>
        <v>0.16000000000000014</v>
      </c>
      <c r="G376">
        <f t="shared" si="134"/>
        <v>3.2000000000000028E-2</v>
      </c>
      <c r="H376">
        <f t="shared" si="135"/>
        <v>1.9200000000000017</v>
      </c>
      <c r="I376">
        <f t="shared" si="137"/>
        <v>-2.5199999999999987</v>
      </c>
      <c r="J376">
        <v>2.7E-2</v>
      </c>
      <c r="K376">
        <f t="shared" si="136"/>
        <v>-93.333333333333286</v>
      </c>
    </row>
    <row r="377" spans="1:11">
      <c r="A377">
        <v>7</v>
      </c>
      <c r="B377">
        <v>5.97</v>
      </c>
      <c r="C377">
        <v>5.72</v>
      </c>
      <c r="D377" s="3">
        <v>0.49861111111111112</v>
      </c>
      <c r="E377" s="3">
        <v>0.50208333333333333</v>
      </c>
      <c r="F377">
        <f t="shared" si="133"/>
        <v>0.25</v>
      </c>
      <c r="G377">
        <f t="shared" si="134"/>
        <v>0.05</v>
      </c>
      <c r="H377">
        <f t="shared" si="135"/>
        <v>3</v>
      </c>
      <c r="I377">
        <f t="shared" si="137"/>
        <v>-1.4400000000000004</v>
      </c>
      <c r="J377">
        <v>2.0400000000000001E-2</v>
      </c>
      <c r="K377">
        <f t="shared" si="136"/>
        <v>-70.588235294117666</v>
      </c>
    </row>
    <row r="378" spans="1:11">
      <c r="A378">
        <v>8</v>
      </c>
      <c r="B378">
        <v>5.6</v>
      </c>
      <c r="C378">
        <v>5.38</v>
      </c>
      <c r="D378" s="3">
        <v>0.50277777777777777</v>
      </c>
      <c r="E378" s="3">
        <v>0.50624999999999998</v>
      </c>
      <c r="F378">
        <f t="shared" si="133"/>
        <v>0.21999999999999975</v>
      </c>
      <c r="G378">
        <f t="shared" si="134"/>
        <v>4.3999999999999949E-2</v>
      </c>
      <c r="H378">
        <f t="shared" si="135"/>
        <v>2.639999999999997</v>
      </c>
      <c r="I378">
        <f t="shared" si="137"/>
        <v>-1.8000000000000034</v>
      </c>
      <c r="J378">
        <v>2.0799999999999999E-2</v>
      </c>
      <c r="K378">
        <f t="shared" si="136"/>
        <v>-86.538461538461704</v>
      </c>
    </row>
    <row r="379" spans="1:11">
      <c r="A379">
        <v>9</v>
      </c>
      <c r="B379">
        <v>6.1</v>
      </c>
      <c r="C379">
        <v>5.33</v>
      </c>
      <c r="D379" s="3">
        <v>0.50694444444444442</v>
      </c>
      <c r="E379" s="3">
        <v>0.51041666666666663</v>
      </c>
      <c r="F379">
        <f t="shared" si="133"/>
        <v>0.76999999999999957</v>
      </c>
      <c r="G379">
        <f t="shared" si="134"/>
        <v>0.15399999999999991</v>
      </c>
      <c r="H379">
        <f t="shared" si="135"/>
        <v>9.2399999999999949</v>
      </c>
      <c r="I379">
        <f t="shared" si="137"/>
        <v>4.7999999999999945</v>
      </c>
      <c r="J379">
        <v>1.9599999999999999E-2</v>
      </c>
      <c r="K379">
        <f t="shared" si="136"/>
        <v>244.89795918367321</v>
      </c>
    </row>
    <row r="380" spans="1:11">
      <c r="A380">
        <v>10</v>
      </c>
      <c r="B380">
        <v>5.75</v>
      </c>
      <c r="C380">
        <v>5.49</v>
      </c>
      <c r="D380" s="3">
        <v>0.51180555555555551</v>
      </c>
      <c r="E380" s="3">
        <v>0.51527777777777783</v>
      </c>
      <c r="F380">
        <f t="shared" si="133"/>
        <v>0.25999999999999979</v>
      </c>
      <c r="G380">
        <f t="shared" si="134"/>
        <v>5.1999999999999956E-2</v>
      </c>
      <c r="H380">
        <f t="shared" si="135"/>
        <v>3.1199999999999974</v>
      </c>
      <c r="I380">
        <f t="shared" si="137"/>
        <v>-1.3200000000000029</v>
      </c>
      <c r="J380">
        <v>1.9699999999999999E-2</v>
      </c>
      <c r="K380">
        <f t="shared" si="136"/>
        <v>-67.00507614213214</v>
      </c>
    </row>
    <row r="381" spans="1:11">
      <c r="A381" t="s">
        <v>9</v>
      </c>
      <c r="B381">
        <v>6.1</v>
      </c>
      <c r="C381">
        <v>5.73</v>
      </c>
      <c r="D381" s="3">
        <v>0.51597222222222217</v>
      </c>
      <c r="E381" s="3">
        <v>0.51944444444444449</v>
      </c>
      <c r="F381">
        <f t="shared" si="133"/>
        <v>0.36999999999999922</v>
      </c>
      <c r="G381">
        <f t="shared" si="134"/>
        <v>7.3999999999999844E-2</v>
      </c>
      <c r="H381">
        <f t="shared" si="135"/>
        <v>4.4399999999999906</v>
      </c>
    </row>
    <row r="382" spans="1:11">
      <c r="D382" s="3"/>
      <c r="E382" s="3"/>
    </row>
    <row r="383" spans="1:11">
      <c r="D383" s="3"/>
      <c r="E383" s="3"/>
    </row>
    <row r="384" spans="1:11">
      <c r="D384" s="3"/>
      <c r="E384" s="3"/>
    </row>
    <row r="385" spans="1:11">
      <c r="A385" t="s">
        <v>62</v>
      </c>
      <c r="D385" s="3"/>
      <c r="E385" s="3"/>
    </row>
    <row r="386" spans="1:11">
      <c r="F386" t="s">
        <v>14</v>
      </c>
      <c r="J386" t="s">
        <v>16</v>
      </c>
    </row>
    <row r="387" spans="1:11">
      <c r="A387" t="s">
        <v>45</v>
      </c>
      <c r="B387" t="s">
        <v>19</v>
      </c>
      <c r="C387" t="s">
        <v>20</v>
      </c>
      <c r="D387" t="s">
        <v>21</v>
      </c>
      <c r="E387" t="s">
        <v>22</v>
      </c>
      <c r="F387" t="s">
        <v>23</v>
      </c>
      <c r="G387" t="s">
        <v>24</v>
      </c>
      <c r="H387" t="s">
        <v>25</v>
      </c>
      <c r="I387" t="s">
        <v>25</v>
      </c>
      <c r="J387" s="4" t="s">
        <v>29</v>
      </c>
      <c r="K387" t="s">
        <v>27</v>
      </c>
    </row>
    <row r="388" spans="1:11">
      <c r="A388">
        <v>1</v>
      </c>
      <c r="B388">
        <v>5.97</v>
      </c>
      <c r="C388">
        <v>6.69</v>
      </c>
      <c r="D388" s="3">
        <v>0.52013888888888882</v>
      </c>
      <c r="E388" s="3">
        <v>0.52361111111111114</v>
      </c>
      <c r="F388">
        <f t="shared" ref="F388:F398" si="138">+B388-C388</f>
        <v>-0.72000000000000064</v>
      </c>
      <c r="G388">
        <f t="shared" ref="G388:G398" si="139">+F388/5</f>
        <v>-0.14400000000000013</v>
      </c>
      <c r="H388">
        <f t="shared" ref="H388:H398" si="140">+G388*60</f>
        <v>-8.6400000000000077</v>
      </c>
      <c r="I388">
        <f>+H388-0.36</f>
        <v>-9.0000000000000071</v>
      </c>
      <c r="J388">
        <v>2.2700000000000001E-2</v>
      </c>
      <c r="K388">
        <f t="shared" ref="K388:K397" si="141">+I388/J388</f>
        <v>-396.4757709251104</v>
      </c>
    </row>
    <row r="389" spans="1:11">
      <c r="A389">
        <v>2</v>
      </c>
      <c r="B389">
        <v>6.03</v>
      </c>
      <c r="C389">
        <v>5.82</v>
      </c>
      <c r="D389" s="3">
        <v>0.52430555555555558</v>
      </c>
      <c r="E389" s="3">
        <v>0.52777777777777779</v>
      </c>
      <c r="F389">
        <f t="shared" si="138"/>
        <v>0.20999999999999996</v>
      </c>
      <c r="G389">
        <f t="shared" si="139"/>
        <v>4.1999999999999996E-2</v>
      </c>
      <c r="H389">
        <f t="shared" si="140"/>
        <v>2.5199999999999996</v>
      </c>
      <c r="I389">
        <f t="shared" ref="I389:I397" si="142">+H389-0.36</f>
        <v>2.1599999999999997</v>
      </c>
      <c r="J389">
        <v>1.9E-2</v>
      </c>
      <c r="K389">
        <f t="shared" si="141"/>
        <v>113.68421052631578</v>
      </c>
    </row>
    <row r="390" spans="1:11">
      <c r="A390">
        <v>3</v>
      </c>
      <c r="B390">
        <v>6.16</v>
      </c>
      <c r="C390">
        <v>6.01</v>
      </c>
      <c r="D390" s="3">
        <v>0.52847222222222223</v>
      </c>
      <c r="E390" s="3">
        <v>0.53194444444444444</v>
      </c>
      <c r="F390">
        <f t="shared" si="138"/>
        <v>0.15000000000000036</v>
      </c>
      <c r="G390">
        <f t="shared" si="139"/>
        <v>3.0000000000000072E-2</v>
      </c>
      <c r="H390">
        <f t="shared" si="140"/>
        <v>1.8000000000000043</v>
      </c>
      <c r="I390">
        <f t="shared" si="142"/>
        <v>1.4400000000000044</v>
      </c>
      <c r="J390">
        <v>1.9300000000000001E-2</v>
      </c>
      <c r="K390">
        <f t="shared" si="141"/>
        <v>74.611398963730792</v>
      </c>
    </row>
    <row r="391" spans="1:11">
      <c r="A391">
        <v>4</v>
      </c>
      <c r="B391">
        <v>6.11</v>
      </c>
      <c r="C391">
        <v>5.85</v>
      </c>
      <c r="D391" s="3">
        <v>0.53194444444444444</v>
      </c>
      <c r="E391" s="3">
        <v>0.53541666666666665</v>
      </c>
      <c r="F391">
        <f t="shared" si="138"/>
        <v>0.26000000000000068</v>
      </c>
      <c r="G391">
        <f t="shared" si="139"/>
        <v>5.2000000000000136E-2</v>
      </c>
      <c r="H391">
        <f t="shared" si="140"/>
        <v>3.1200000000000081</v>
      </c>
      <c r="I391">
        <f t="shared" si="142"/>
        <v>2.7600000000000082</v>
      </c>
      <c r="J391">
        <v>1.8700000000000001E-2</v>
      </c>
      <c r="K391">
        <f t="shared" si="141"/>
        <v>147.59358288770096</v>
      </c>
    </row>
    <row r="392" spans="1:11">
      <c r="A392">
        <v>5</v>
      </c>
      <c r="B392">
        <v>6.11</v>
      </c>
      <c r="C392">
        <v>5.8</v>
      </c>
      <c r="D392" s="3">
        <v>0.53541666666666665</v>
      </c>
      <c r="E392" s="3">
        <v>0.53888888888888886</v>
      </c>
      <c r="F392">
        <f t="shared" si="138"/>
        <v>0.3100000000000005</v>
      </c>
      <c r="G392">
        <f t="shared" si="139"/>
        <v>6.2000000000000097E-2</v>
      </c>
      <c r="H392">
        <f t="shared" si="140"/>
        <v>3.720000000000006</v>
      </c>
      <c r="I392">
        <f t="shared" si="142"/>
        <v>3.3600000000000061</v>
      </c>
      <c r="J392">
        <v>2.7099999999999999E-2</v>
      </c>
      <c r="K392">
        <f t="shared" si="141"/>
        <v>123.98523985239875</v>
      </c>
    </row>
    <row r="393" spans="1:11">
      <c r="A393">
        <v>6</v>
      </c>
      <c r="B393">
        <v>5.87</v>
      </c>
      <c r="C393">
        <v>5.83</v>
      </c>
      <c r="D393" s="3">
        <v>0.5395833333333333</v>
      </c>
      <c r="E393" s="3">
        <v>0.54305555555555551</v>
      </c>
      <c r="F393">
        <f t="shared" si="138"/>
        <v>4.0000000000000036E-2</v>
      </c>
      <c r="G393">
        <f t="shared" si="139"/>
        <v>8.0000000000000071E-3</v>
      </c>
      <c r="H393">
        <f t="shared" si="140"/>
        <v>0.48000000000000043</v>
      </c>
      <c r="I393">
        <f t="shared" si="142"/>
        <v>0.12000000000000044</v>
      </c>
      <c r="J393">
        <v>2.7E-2</v>
      </c>
      <c r="K393">
        <f t="shared" si="141"/>
        <v>4.4444444444444606</v>
      </c>
    </row>
    <row r="394" spans="1:11">
      <c r="A394">
        <v>7</v>
      </c>
      <c r="B394">
        <v>5.7</v>
      </c>
      <c r="C394">
        <v>5.37</v>
      </c>
      <c r="D394" s="3">
        <v>0.54374999999999996</v>
      </c>
      <c r="E394" s="3">
        <v>0.54722222222222217</v>
      </c>
      <c r="F394">
        <f t="shared" si="138"/>
        <v>0.33000000000000007</v>
      </c>
      <c r="G394">
        <f t="shared" si="139"/>
        <v>6.6000000000000017E-2</v>
      </c>
      <c r="H394">
        <f t="shared" si="140"/>
        <v>3.9600000000000009</v>
      </c>
      <c r="I394">
        <f t="shared" si="142"/>
        <v>3.600000000000001</v>
      </c>
      <c r="J394">
        <v>2.0400000000000001E-2</v>
      </c>
      <c r="K394">
        <f t="shared" si="141"/>
        <v>176.47058823529414</v>
      </c>
    </row>
    <row r="395" spans="1:11">
      <c r="A395">
        <v>8</v>
      </c>
      <c r="B395">
        <v>5.88</v>
      </c>
      <c r="C395">
        <v>5.86</v>
      </c>
      <c r="D395" s="3">
        <v>0.54791666666666672</v>
      </c>
      <c r="E395" s="3">
        <v>0.55138888888888882</v>
      </c>
      <c r="F395">
        <f t="shared" si="138"/>
        <v>1.9999999999999574E-2</v>
      </c>
      <c r="G395">
        <f t="shared" si="139"/>
        <v>3.9999999999999151E-3</v>
      </c>
      <c r="H395">
        <f t="shared" si="140"/>
        <v>0.23999999999999491</v>
      </c>
      <c r="I395">
        <f t="shared" si="142"/>
        <v>-0.12000000000000507</v>
      </c>
      <c r="J395">
        <v>2.0799999999999999E-2</v>
      </c>
      <c r="K395">
        <f t="shared" si="141"/>
        <v>-5.7692307692310134</v>
      </c>
    </row>
    <row r="396" spans="1:11">
      <c r="A396">
        <v>9</v>
      </c>
      <c r="B396">
        <v>5.3</v>
      </c>
      <c r="C396">
        <v>4.7300000000000004</v>
      </c>
      <c r="D396" s="3">
        <v>0.55138888888888882</v>
      </c>
      <c r="E396" s="3">
        <v>0.55486111111111114</v>
      </c>
      <c r="F396">
        <f t="shared" si="138"/>
        <v>0.5699999999999994</v>
      </c>
      <c r="G396">
        <f t="shared" si="139"/>
        <v>0.11399999999999988</v>
      </c>
      <c r="H396">
        <f t="shared" si="140"/>
        <v>6.8399999999999928</v>
      </c>
      <c r="I396">
        <f t="shared" si="142"/>
        <v>6.4799999999999924</v>
      </c>
      <c r="J396">
        <v>1.9599999999999999E-2</v>
      </c>
      <c r="K396">
        <f t="shared" si="141"/>
        <v>330.61224489795882</v>
      </c>
    </row>
    <row r="397" spans="1:11">
      <c r="A397">
        <v>10</v>
      </c>
      <c r="B397">
        <v>4.47</v>
      </c>
      <c r="C397">
        <v>4.33</v>
      </c>
      <c r="D397" s="3">
        <v>0.55694444444444446</v>
      </c>
      <c r="E397" s="3">
        <v>0.56041666666666667</v>
      </c>
      <c r="F397">
        <f t="shared" si="138"/>
        <v>0.13999999999999968</v>
      </c>
      <c r="G397">
        <f t="shared" si="139"/>
        <v>2.7999999999999935E-2</v>
      </c>
      <c r="H397">
        <f t="shared" si="140"/>
        <v>1.6799999999999962</v>
      </c>
      <c r="I397">
        <f t="shared" si="142"/>
        <v>1.3199999999999963</v>
      </c>
      <c r="J397">
        <v>1.9699999999999999E-2</v>
      </c>
      <c r="K397">
        <f t="shared" si="141"/>
        <v>67.005076142131799</v>
      </c>
    </row>
    <row r="398" spans="1:11">
      <c r="A398" t="s">
        <v>9</v>
      </c>
      <c r="B398">
        <v>5.75</v>
      </c>
      <c r="C398">
        <v>5.72</v>
      </c>
      <c r="D398" s="3">
        <v>0.5625</v>
      </c>
      <c r="E398" s="3">
        <v>0.56597222222222221</v>
      </c>
      <c r="F398">
        <f t="shared" si="138"/>
        <v>3.0000000000000249E-2</v>
      </c>
      <c r="G398">
        <f t="shared" si="139"/>
        <v>6.0000000000000496E-3</v>
      </c>
      <c r="H398">
        <f t="shared" si="140"/>
        <v>0.36000000000000298</v>
      </c>
    </row>
    <row r="399" spans="1:11">
      <c r="D399" s="3"/>
      <c r="E399" s="3"/>
    </row>
    <row r="400" spans="1:11">
      <c r="D400" s="3"/>
      <c r="E400" s="3"/>
    </row>
    <row r="401" spans="1:11">
      <c r="A401" t="s">
        <v>63</v>
      </c>
      <c r="D401" s="3"/>
      <c r="E401" s="3"/>
    </row>
    <row r="402" spans="1:11">
      <c r="D402" s="3"/>
      <c r="E402" s="3"/>
    </row>
    <row r="403" spans="1:11">
      <c r="F403" t="s">
        <v>14</v>
      </c>
      <c r="J403" t="s">
        <v>16</v>
      </c>
    </row>
    <row r="404" spans="1:11">
      <c r="A404" t="s">
        <v>45</v>
      </c>
      <c r="B404" t="s">
        <v>19</v>
      </c>
      <c r="C404" t="s">
        <v>20</v>
      </c>
      <c r="D404" t="s">
        <v>21</v>
      </c>
      <c r="E404" t="s">
        <v>22</v>
      </c>
      <c r="F404" t="s">
        <v>23</v>
      </c>
      <c r="G404" t="s">
        <v>24</v>
      </c>
      <c r="H404" t="s">
        <v>25</v>
      </c>
      <c r="I404" t="s">
        <v>25</v>
      </c>
      <c r="J404" s="4" t="s">
        <v>29</v>
      </c>
      <c r="K404" t="s">
        <v>27</v>
      </c>
    </row>
    <row r="405" spans="1:11">
      <c r="A405">
        <v>1</v>
      </c>
      <c r="B405">
        <v>5.4</v>
      </c>
      <c r="C405">
        <v>4.99</v>
      </c>
      <c r="D405" s="3">
        <v>0.56736111111111109</v>
      </c>
      <c r="E405" s="3">
        <v>0.5708333333333333</v>
      </c>
      <c r="F405">
        <f t="shared" ref="F405:F415" si="143">+B405-C405</f>
        <v>0.41000000000000014</v>
      </c>
      <c r="G405">
        <f t="shared" ref="G405:G415" si="144">+F405/5</f>
        <v>8.2000000000000031E-2</v>
      </c>
      <c r="H405">
        <f t="shared" ref="H405:H415" si="145">+G405*60</f>
        <v>4.9200000000000017</v>
      </c>
      <c r="I405">
        <f t="shared" ref="I405:I414" si="146">+H405-0.48</f>
        <v>4.4400000000000013</v>
      </c>
      <c r="J405">
        <v>2.2700000000000001E-2</v>
      </c>
      <c r="K405">
        <f t="shared" ref="K405:K414" si="147">+I405/J405</f>
        <v>195.59471365638771</v>
      </c>
    </row>
    <row r="406" spans="1:11">
      <c r="A406">
        <v>2</v>
      </c>
      <c r="B406">
        <v>5.48</v>
      </c>
      <c r="C406">
        <v>4.93</v>
      </c>
      <c r="D406" s="3">
        <v>0.57152777777777775</v>
      </c>
      <c r="E406" s="3">
        <v>0.57499999999999996</v>
      </c>
      <c r="F406">
        <f t="shared" si="143"/>
        <v>0.55000000000000071</v>
      </c>
      <c r="G406">
        <f t="shared" si="144"/>
        <v>0.11000000000000014</v>
      </c>
      <c r="H406">
        <f t="shared" si="145"/>
        <v>6.6000000000000085</v>
      </c>
      <c r="I406">
        <f t="shared" si="146"/>
        <v>6.1200000000000081</v>
      </c>
      <c r="J406">
        <v>1.9E-2</v>
      </c>
      <c r="K406">
        <f t="shared" si="147"/>
        <v>322.10526315789519</v>
      </c>
    </row>
    <row r="407" spans="1:11">
      <c r="A407">
        <v>3</v>
      </c>
      <c r="B407">
        <v>4.59</v>
      </c>
      <c r="C407">
        <v>4.1399999999999997</v>
      </c>
      <c r="D407" s="3">
        <v>0.57777777777777783</v>
      </c>
      <c r="E407" s="3">
        <v>0.58125000000000004</v>
      </c>
      <c r="F407">
        <f t="shared" si="143"/>
        <v>0.45000000000000018</v>
      </c>
      <c r="G407">
        <f t="shared" si="144"/>
        <v>9.0000000000000038E-2</v>
      </c>
      <c r="H407">
        <f t="shared" si="145"/>
        <v>5.4000000000000021</v>
      </c>
      <c r="I407">
        <f t="shared" si="146"/>
        <v>4.9200000000000017</v>
      </c>
      <c r="J407">
        <v>1.9300000000000001E-2</v>
      </c>
      <c r="K407">
        <f t="shared" si="147"/>
        <v>254.9222797927462</v>
      </c>
    </row>
    <row r="408" spans="1:11">
      <c r="A408">
        <v>4</v>
      </c>
      <c r="B408">
        <v>4.9800000000000004</v>
      </c>
      <c r="C408">
        <v>4.74</v>
      </c>
      <c r="D408" s="3">
        <v>0.58263888888888882</v>
      </c>
      <c r="E408" s="3">
        <v>0.58611111111111114</v>
      </c>
      <c r="F408">
        <f t="shared" si="143"/>
        <v>0.24000000000000021</v>
      </c>
      <c r="G408">
        <f t="shared" si="144"/>
        <v>4.8000000000000043E-2</v>
      </c>
      <c r="H408">
        <f t="shared" si="145"/>
        <v>2.8800000000000026</v>
      </c>
      <c r="I408">
        <f t="shared" si="146"/>
        <v>2.4000000000000026</v>
      </c>
      <c r="J408">
        <v>1.8700000000000001E-2</v>
      </c>
      <c r="K408">
        <f t="shared" si="147"/>
        <v>128.34224598930493</v>
      </c>
    </row>
    <row r="409" spans="1:11">
      <c r="A409">
        <v>5</v>
      </c>
      <c r="B409">
        <v>4.87</v>
      </c>
      <c r="C409">
        <v>4.22</v>
      </c>
      <c r="D409" s="3">
        <v>0.58680555555555558</v>
      </c>
      <c r="E409" s="3">
        <v>0.59027777777777779</v>
      </c>
      <c r="F409">
        <f t="shared" si="143"/>
        <v>0.65000000000000036</v>
      </c>
      <c r="G409">
        <f t="shared" si="144"/>
        <v>0.13000000000000006</v>
      </c>
      <c r="H409">
        <f t="shared" si="145"/>
        <v>7.8000000000000034</v>
      </c>
      <c r="I409">
        <f t="shared" si="146"/>
        <v>7.3200000000000038</v>
      </c>
      <c r="J409">
        <v>2.7099999999999999E-2</v>
      </c>
      <c r="K409">
        <f t="shared" si="147"/>
        <v>270.11070110701121</v>
      </c>
    </row>
    <row r="410" spans="1:11">
      <c r="A410">
        <v>6</v>
      </c>
      <c r="B410">
        <v>4.6900000000000004</v>
      </c>
      <c r="C410">
        <v>1.34</v>
      </c>
      <c r="D410" s="3">
        <v>0.59097222222222223</v>
      </c>
      <c r="E410" s="3">
        <v>0.59444444444444444</v>
      </c>
      <c r="F410">
        <f t="shared" si="143"/>
        <v>3.3500000000000005</v>
      </c>
      <c r="G410">
        <f t="shared" si="144"/>
        <v>0.67000000000000015</v>
      </c>
      <c r="H410">
        <f t="shared" si="145"/>
        <v>40.20000000000001</v>
      </c>
      <c r="I410">
        <f t="shared" si="146"/>
        <v>39.720000000000013</v>
      </c>
      <c r="J410">
        <v>2.7E-2</v>
      </c>
      <c r="K410">
        <f t="shared" si="147"/>
        <v>1471.1111111111115</v>
      </c>
    </row>
    <row r="411" spans="1:11">
      <c r="A411">
        <v>7</v>
      </c>
      <c r="B411">
        <v>5.32</v>
      </c>
      <c r="C411">
        <v>5.29</v>
      </c>
      <c r="D411" s="3">
        <v>0.59652777777777777</v>
      </c>
      <c r="E411" s="3">
        <v>0.6</v>
      </c>
      <c r="F411">
        <f t="shared" si="143"/>
        <v>3.0000000000000249E-2</v>
      </c>
      <c r="G411">
        <f t="shared" si="144"/>
        <v>6.0000000000000496E-3</v>
      </c>
      <c r="H411">
        <f t="shared" si="145"/>
        <v>0.36000000000000298</v>
      </c>
      <c r="I411">
        <f t="shared" si="146"/>
        <v>-0.119999999999997</v>
      </c>
      <c r="J411">
        <v>2.0400000000000001E-2</v>
      </c>
      <c r="K411">
        <f t="shared" si="147"/>
        <v>-5.8823529411763227</v>
      </c>
    </row>
    <row r="412" spans="1:11">
      <c r="A412">
        <v>8</v>
      </c>
      <c r="B412">
        <v>5.6</v>
      </c>
      <c r="C412">
        <v>4.6500000000000004</v>
      </c>
      <c r="D412" s="3">
        <v>0.60069444444444442</v>
      </c>
      <c r="E412" s="3">
        <v>0.60416666666666663</v>
      </c>
      <c r="F412">
        <f t="shared" si="143"/>
        <v>0.94999999999999929</v>
      </c>
      <c r="G412">
        <f t="shared" si="144"/>
        <v>0.18999999999999986</v>
      </c>
      <c r="H412">
        <f t="shared" si="145"/>
        <v>11.399999999999991</v>
      </c>
      <c r="I412">
        <f t="shared" si="146"/>
        <v>10.919999999999991</v>
      </c>
      <c r="J412">
        <v>2.0799999999999999E-2</v>
      </c>
      <c r="K412">
        <f t="shared" si="147"/>
        <v>524.99999999999955</v>
      </c>
    </row>
    <row r="413" spans="1:11">
      <c r="A413">
        <v>9</v>
      </c>
      <c r="B413">
        <v>5.28</v>
      </c>
      <c r="C413">
        <v>4.9000000000000004</v>
      </c>
      <c r="D413" s="3">
        <v>0.6069444444444444</v>
      </c>
      <c r="E413" s="3">
        <v>0.61041666666666672</v>
      </c>
      <c r="F413">
        <f t="shared" si="143"/>
        <v>0.37999999999999989</v>
      </c>
      <c r="G413">
        <f t="shared" si="144"/>
        <v>7.5999999999999984E-2</v>
      </c>
      <c r="H413">
        <f t="shared" si="145"/>
        <v>4.5599999999999987</v>
      </c>
      <c r="I413">
        <f t="shared" si="146"/>
        <v>4.0799999999999983</v>
      </c>
      <c r="J413">
        <v>1.9599999999999999E-2</v>
      </c>
      <c r="K413">
        <f t="shared" si="147"/>
        <v>208.16326530612236</v>
      </c>
    </row>
    <row r="414" spans="1:11">
      <c r="A414">
        <v>10</v>
      </c>
      <c r="B414">
        <v>5.36</v>
      </c>
      <c r="C414">
        <v>4.99</v>
      </c>
      <c r="D414" s="3">
        <v>0.61111111111111105</v>
      </c>
      <c r="E414" s="3">
        <v>0.61458333333333337</v>
      </c>
      <c r="F414">
        <f t="shared" si="143"/>
        <v>0.37000000000000011</v>
      </c>
      <c r="G414">
        <f t="shared" si="144"/>
        <v>7.4000000000000024E-2</v>
      </c>
      <c r="H414">
        <f t="shared" si="145"/>
        <v>4.4400000000000013</v>
      </c>
      <c r="I414">
        <f t="shared" si="146"/>
        <v>3.9600000000000013</v>
      </c>
      <c r="J414">
        <v>1.9699999999999999E-2</v>
      </c>
      <c r="K414">
        <f t="shared" si="147"/>
        <v>201.01522842639602</v>
      </c>
    </row>
    <row r="415" spans="1:11">
      <c r="A415" t="s">
        <v>64</v>
      </c>
      <c r="B415">
        <v>5.52</v>
      </c>
      <c r="C415">
        <v>5.48</v>
      </c>
      <c r="D415" s="3">
        <v>0.61597222222222225</v>
      </c>
      <c r="E415" s="3">
        <v>0.61944444444444446</v>
      </c>
      <c r="F415">
        <f t="shared" si="143"/>
        <v>3.9999999999999147E-2</v>
      </c>
      <c r="G415">
        <f t="shared" si="144"/>
        <v>7.9999999999998302E-3</v>
      </c>
      <c r="H415">
        <f t="shared" si="145"/>
        <v>0.47999999999998982</v>
      </c>
    </row>
    <row r="416" spans="1:11">
      <c r="D416" s="3"/>
      <c r="E416" s="3"/>
    </row>
    <row r="417" spans="1:11">
      <c r="D417" s="3"/>
      <c r="E417" s="3"/>
    </row>
    <row r="418" spans="1:11">
      <c r="D418" s="3"/>
      <c r="E418" s="3"/>
    </row>
    <row r="419" spans="1:11">
      <c r="A419" s="6" t="s">
        <v>65</v>
      </c>
      <c r="D419" s="3"/>
      <c r="E419" s="3"/>
    </row>
    <row r="420" spans="1:11">
      <c r="D420" s="3"/>
      <c r="E420" s="3"/>
    </row>
    <row r="421" spans="1:11">
      <c r="F421" t="s">
        <v>14</v>
      </c>
      <c r="J421" t="s">
        <v>16</v>
      </c>
    </row>
    <row r="422" spans="1:11">
      <c r="A422" t="s">
        <v>45</v>
      </c>
      <c r="B422" t="s">
        <v>19</v>
      </c>
      <c r="C422" t="s">
        <v>20</v>
      </c>
      <c r="D422" t="s">
        <v>21</v>
      </c>
      <c r="E422" t="s">
        <v>22</v>
      </c>
      <c r="F422" t="s">
        <v>23</v>
      </c>
      <c r="G422" t="s">
        <v>24</v>
      </c>
      <c r="H422" t="s">
        <v>25</v>
      </c>
      <c r="I422" t="s">
        <v>25</v>
      </c>
      <c r="J422" s="4" t="s">
        <v>29</v>
      </c>
      <c r="K422" t="s">
        <v>27</v>
      </c>
    </row>
    <row r="423" spans="1:11">
      <c r="A423">
        <v>1</v>
      </c>
      <c r="B423">
        <v>5.03</v>
      </c>
      <c r="C423">
        <v>4.93</v>
      </c>
      <c r="D423" s="3">
        <v>0.4069444444444445</v>
      </c>
      <c r="E423" s="3">
        <v>0.41041666666666665</v>
      </c>
      <c r="F423">
        <f t="shared" ref="F423:F433" si="148">+B423-C423</f>
        <v>0.10000000000000053</v>
      </c>
      <c r="G423">
        <f t="shared" ref="G423:G433" si="149">+F423/5</f>
        <v>2.0000000000000108E-2</v>
      </c>
      <c r="H423">
        <f t="shared" ref="H423:H433" si="150">+G423*60</f>
        <v>1.2000000000000064</v>
      </c>
      <c r="I423">
        <f>+H423-1.92</f>
        <v>-0.71999999999999353</v>
      </c>
      <c r="J423">
        <v>2.6599999999999999E-2</v>
      </c>
      <c r="K423">
        <f t="shared" ref="K423:K432" si="151">+I423/J423</f>
        <v>-27.067669172932089</v>
      </c>
    </row>
    <row r="424" spans="1:11">
      <c r="A424">
        <v>2</v>
      </c>
      <c r="B424">
        <v>5.55</v>
      </c>
      <c r="C424">
        <v>5.1100000000000003</v>
      </c>
      <c r="D424" s="3">
        <v>0.41180555555555554</v>
      </c>
      <c r="E424" s="3">
        <v>0.4152777777777778</v>
      </c>
      <c r="F424">
        <f t="shared" si="148"/>
        <v>0.4399999999999995</v>
      </c>
      <c r="G424">
        <f t="shared" si="149"/>
        <v>8.7999999999999898E-2</v>
      </c>
      <c r="H424">
        <f t="shared" si="150"/>
        <v>5.279999999999994</v>
      </c>
      <c r="I424">
        <f t="shared" ref="I424:I432" si="152">+H424-1.92</f>
        <v>3.3599999999999941</v>
      </c>
      <c r="J424">
        <v>2.47E-2</v>
      </c>
      <c r="K424">
        <f t="shared" si="151"/>
        <v>136.03238866396737</v>
      </c>
    </row>
    <row r="425" spans="1:11">
      <c r="A425">
        <v>3</v>
      </c>
      <c r="B425">
        <v>5.25</v>
      </c>
      <c r="C425">
        <v>4.9000000000000004</v>
      </c>
      <c r="D425" s="3">
        <v>0.41597222222222219</v>
      </c>
      <c r="E425" s="3">
        <v>0.41944444444444445</v>
      </c>
      <c r="F425">
        <f t="shared" si="148"/>
        <v>0.34999999999999964</v>
      </c>
      <c r="G425">
        <f t="shared" si="149"/>
        <v>6.9999999999999923E-2</v>
      </c>
      <c r="H425">
        <f t="shared" si="150"/>
        <v>4.1999999999999957</v>
      </c>
      <c r="I425">
        <f t="shared" si="152"/>
        <v>2.2799999999999958</v>
      </c>
      <c r="J425">
        <v>1.7899999999999999E-2</v>
      </c>
      <c r="K425">
        <f t="shared" si="151"/>
        <v>127.37430167597742</v>
      </c>
    </row>
    <row r="426" spans="1:11">
      <c r="A426">
        <v>4</v>
      </c>
      <c r="B426">
        <v>5.34</v>
      </c>
      <c r="C426">
        <v>4.6100000000000003</v>
      </c>
      <c r="D426" s="3">
        <v>0.4201388888888889</v>
      </c>
      <c r="E426" s="3">
        <v>0.4236111111111111</v>
      </c>
      <c r="F426">
        <f t="shared" si="148"/>
        <v>0.72999999999999954</v>
      </c>
      <c r="G426">
        <f t="shared" si="149"/>
        <v>0.14599999999999991</v>
      </c>
      <c r="H426">
        <f t="shared" si="150"/>
        <v>8.7599999999999945</v>
      </c>
      <c r="I426">
        <f t="shared" si="152"/>
        <v>6.8399999999999945</v>
      </c>
      <c r="J426">
        <v>2.7400000000000001E-2</v>
      </c>
      <c r="K426">
        <f t="shared" si="151"/>
        <v>249.63503649635015</v>
      </c>
    </row>
    <row r="427" spans="1:11">
      <c r="A427">
        <v>5</v>
      </c>
      <c r="B427">
        <v>5.48</v>
      </c>
      <c r="C427">
        <v>4.9400000000000004</v>
      </c>
      <c r="D427" s="3">
        <v>0.42430555555555555</v>
      </c>
      <c r="E427" s="3">
        <v>0.42777777777777781</v>
      </c>
      <c r="F427">
        <f t="shared" si="148"/>
        <v>0.54</v>
      </c>
      <c r="G427">
        <f t="shared" si="149"/>
        <v>0.10800000000000001</v>
      </c>
      <c r="H427">
        <f t="shared" si="150"/>
        <v>6.48</v>
      </c>
      <c r="I427">
        <f t="shared" si="152"/>
        <v>4.5600000000000005</v>
      </c>
      <c r="J427">
        <v>2.29E-2</v>
      </c>
      <c r="K427">
        <f t="shared" si="151"/>
        <v>199.12663755458516</v>
      </c>
    </row>
    <row r="428" spans="1:11">
      <c r="A428">
        <v>6</v>
      </c>
      <c r="B428">
        <v>5.16</v>
      </c>
      <c r="C428">
        <v>4.4000000000000004</v>
      </c>
      <c r="D428" s="3">
        <v>0.4284722222222222</v>
      </c>
      <c r="E428" s="3">
        <v>0.43194444444444446</v>
      </c>
      <c r="F428">
        <f t="shared" si="148"/>
        <v>0.75999999999999979</v>
      </c>
      <c r="G428">
        <f t="shared" si="149"/>
        <v>0.15199999999999997</v>
      </c>
      <c r="H428">
        <f t="shared" si="150"/>
        <v>9.1199999999999974</v>
      </c>
      <c r="I428">
        <f t="shared" si="152"/>
        <v>7.1999999999999975</v>
      </c>
      <c r="J428">
        <v>1.83E-2</v>
      </c>
      <c r="K428">
        <f t="shared" si="151"/>
        <v>393.44262295081955</v>
      </c>
    </row>
    <row r="429" spans="1:11">
      <c r="A429">
        <v>7</v>
      </c>
      <c r="B429">
        <v>5.61</v>
      </c>
      <c r="C429">
        <v>5.47</v>
      </c>
      <c r="D429" s="3">
        <v>0.43263888888888885</v>
      </c>
      <c r="E429" s="3">
        <v>0.43611111111111112</v>
      </c>
      <c r="F429">
        <f t="shared" si="148"/>
        <v>0.14000000000000057</v>
      </c>
      <c r="G429">
        <f t="shared" si="149"/>
        <v>2.8000000000000115E-2</v>
      </c>
      <c r="H429">
        <f t="shared" si="150"/>
        <v>1.6800000000000068</v>
      </c>
      <c r="I429">
        <f t="shared" si="152"/>
        <v>-0.23999999999999311</v>
      </c>
      <c r="J429">
        <v>3.09E-2</v>
      </c>
      <c r="K429">
        <f t="shared" si="151"/>
        <v>-7.7669902912619131</v>
      </c>
    </row>
    <row r="430" spans="1:11">
      <c r="A430">
        <v>8</v>
      </c>
      <c r="B430">
        <v>5.66</v>
      </c>
      <c r="C430">
        <v>4.79</v>
      </c>
      <c r="D430" s="3">
        <v>0.4368055555555555</v>
      </c>
      <c r="E430" s="3">
        <v>0.44027777777777777</v>
      </c>
      <c r="F430">
        <f t="shared" si="148"/>
        <v>0.87000000000000011</v>
      </c>
      <c r="G430">
        <f t="shared" si="149"/>
        <v>0.17400000000000002</v>
      </c>
      <c r="H430">
        <f t="shared" si="150"/>
        <v>10.440000000000001</v>
      </c>
      <c r="I430">
        <f t="shared" si="152"/>
        <v>8.5200000000000014</v>
      </c>
      <c r="J430">
        <v>2.1399999999999999E-2</v>
      </c>
      <c r="K430">
        <f t="shared" si="151"/>
        <v>398.13084112149539</v>
      </c>
    </row>
    <row r="431" spans="1:11">
      <c r="A431">
        <v>9</v>
      </c>
      <c r="B431">
        <v>4.9000000000000004</v>
      </c>
      <c r="C431">
        <v>4.32</v>
      </c>
      <c r="D431" s="3">
        <v>0.44166666666666665</v>
      </c>
      <c r="E431" s="3">
        <v>0.44513888888888892</v>
      </c>
      <c r="F431">
        <f t="shared" si="148"/>
        <v>0.58000000000000007</v>
      </c>
      <c r="G431">
        <f t="shared" si="149"/>
        <v>0.11600000000000002</v>
      </c>
      <c r="H431">
        <f t="shared" si="150"/>
        <v>6.9600000000000009</v>
      </c>
      <c r="I431">
        <f t="shared" si="152"/>
        <v>5.0400000000000009</v>
      </c>
      <c r="J431">
        <v>2.5499999999999998E-2</v>
      </c>
      <c r="K431">
        <f t="shared" si="151"/>
        <v>197.64705882352945</v>
      </c>
    </row>
    <row r="432" spans="1:11">
      <c r="A432">
        <v>10</v>
      </c>
      <c r="B432">
        <v>5.4</v>
      </c>
      <c r="C432">
        <v>5.21</v>
      </c>
      <c r="D432" s="3">
        <v>0.4458333333333333</v>
      </c>
      <c r="E432" s="3">
        <v>0.44930555555555557</v>
      </c>
      <c r="F432">
        <f t="shared" si="148"/>
        <v>0.19000000000000039</v>
      </c>
      <c r="G432">
        <f t="shared" si="149"/>
        <v>3.8000000000000075E-2</v>
      </c>
      <c r="H432">
        <f t="shared" si="150"/>
        <v>2.2800000000000047</v>
      </c>
      <c r="I432">
        <f t="shared" si="152"/>
        <v>0.36000000000000476</v>
      </c>
      <c r="J432">
        <v>2.8799999999999999E-2</v>
      </c>
      <c r="K432">
        <f t="shared" si="151"/>
        <v>12.500000000000165</v>
      </c>
    </row>
    <row r="433" spans="1:11">
      <c r="A433" t="s">
        <v>36</v>
      </c>
      <c r="B433">
        <v>5.92</v>
      </c>
      <c r="C433">
        <v>5.76</v>
      </c>
      <c r="D433" s="3">
        <v>0.45</v>
      </c>
      <c r="E433" s="3">
        <v>0.45347222222222222</v>
      </c>
      <c r="F433">
        <f t="shared" si="148"/>
        <v>0.16000000000000014</v>
      </c>
      <c r="G433">
        <f t="shared" si="149"/>
        <v>3.2000000000000028E-2</v>
      </c>
      <c r="H433">
        <f t="shared" si="150"/>
        <v>1.9200000000000017</v>
      </c>
    </row>
    <row r="434" spans="1:11">
      <c r="D434" s="3"/>
      <c r="E434" s="3"/>
    </row>
    <row r="435" spans="1:11">
      <c r="D435" s="3"/>
      <c r="E435" s="3"/>
    </row>
    <row r="436" spans="1:11">
      <c r="A436" t="s">
        <v>60</v>
      </c>
      <c r="D436" s="3"/>
      <c r="E436" s="3"/>
    </row>
    <row r="437" spans="1:11">
      <c r="D437" s="3"/>
      <c r="E437" s="3"/>
    </row>
    <row r="438" spans="1:11">
      <c r="D438" s="3"/>
      <c r="E438" s="3"/>
      <c r="F438" t="s">
        <v>14</v>
      </c>
      <c r="J438" t="s">
        <v>16</v>
      </c>
    </row>
    <row r="439" spans="1:11">
      <c r="A439" t="s">
        <v>45</v>
      </c>
      <c r="B439" t="s">
        <v>19</v>
      </c>
      <c r="C439" t="s">
        <v>20</v>
      </c>
      <c r="D439" t="s">
        <v>21</v>
      </c>
      <c r="E439" t="s">
        <v>22</v>
      </c>
      <c r="F439" t="s">
        <v>23</v>
      </c>
      <c r="G439" t="s">
        <v>24</v>
      </c>
      <c r="H439" t="s">
        <v>25</v>
      </c>
      <c r="I439" t="s">
        <v>25</v>
      </c>
      <c r="J439" s="4" t="s">
        <v>29</v>
      </c>
      <c r="K439" t="s">
        <v>27</v>
      </c>
    </row>
    <row r="440" spans="1:11">
      <c r="A440">
        <v>1</v>
      </c>
      <c r="B440">
        <v>5.16</v>
      </c>
      <c r="C440">
        <v>4.79</v>
      </c>
      <c r="D440" s="3">
        <v>0.45416666666666666</v>
      </c>
      <c r="E440" s="3">
        <v>0.45763888888888887</v>
      </c>
      <c r="F440">
        <f t="shared" ref="F440:F450" si="153">+B440-C440</f>
        <v>0.37000000000000011</v>
      </c>
      <c r="G440">
        <f t="shared" ref="G440:G450" si="154">+F440/5</f>
        <v>7.4000000000000024E-2</v>
      </c>
      <c r="H440">
        <f t="shared" ref="H440:H450" si="155">+G440*60</f>
        <v>4.4400000000000013</v>
      </c>
      <c r="I440">
        <f>+H440-0.24</f>
        <v>4.2000000000000011</v>
      </c>
      <c r="J440">
        <v>2.6599999999999999E-2</v>
      </c>
      <c r="K440">
        <f t="shared" ref="K440:K449" si="156">+I440/J440</f>
        <v>157.89473684210532</v>
      </c>
    </row>
    <row r="441" spans="1:11">
      <c r="A441">
        <v>2</v>
      </c>
      <c r="B441">
        <v>4.74</v>
      </c>
      <c r="C441">
        <v>4.41</v>
      </c>
      <c r="D441" s="3">
        <v>0.45833333333333331</v>
      </c>
      <c r="E441" s="3">
        <v>0.46180555555555558</v>
      </c>
      <c r="F441">
        <f t="shared" si="153"/>
        <v>0.33000000000000007</v>
      </c>
      <c r="G441">
        <f t="shared" si="154"/>
        <v>6.6000000000000017E-2</v>
      </c>
      <c r="H441">
        <f t="shared" si="155"/>
        <v>3.9600000000000009</v>
      </c>
      <c r="I441">
        <f t="shared" ref="I441:I449" si="157">+H441-0.24</f>
        <v>3.7200000000000006</v>
      </c>
      <c r="J441">
        <v>2.47E-2</v>
      </c>
      <c r="K441">
        <f t="shared" si="156"/>
        <v>150.60728744939274</v>
      </c>
    </row>
    <row r="442" spans="1:11">
      <c r="A442">
        <v>3</v>
      </c>
      <c r="B442">
        <v>5.13</v>
      </c>
      <c r="C442">
        <v>4.5999999999999996</v>
      </c>
      <c r="D442" s="3">
        <v>0.46180555555555558</v>
      </c>
      <c r="E442" s="3">
        <v>0.46527777777777773</v>
      </c>
      <c r="F442">
        <f t="shared" si="153"/>
        <v>0.53000000000000025</v>
      </c>
      <c r="G442">
        <f t="shared" si="154"/>
        <v>0.10600000000000005</v>
      </c>
      <c r="H442">
        <f t="shared" si="155"/>
        <v>6.360000000000003</v>
      </c>
      <c r="I442">
        <f t="shared" si="157"/>
        <v>6.1200000000000028</v>
      </c>
      <c r="J442">
        <v>1.7899999999999999E-2</v>
      </c>
      <c r="K442">
        <f t="shared" si="156"/>
        <v>341.89944134078229</v>
      </c>
    </row>
    <row r="443" spans="1:11">
      <c r="A443">
        <v>4</v>
      </c>
      <c r="B443">
        <v>4.9000000000000004</v>
      </c>
      <c r="C443">
        <v>4.6100000000000003</v>
      </c>
      <c r="D443" s="3">
        <v>0.46597222222222223</v>
      </c>
      <c r="E443" s="3">
        <v>0.4694444444444445</v>
      </c>
      <c r="F443">
        <f t="shared" si="153"/>
        <v>0.29000000000000004</v>
      </c>
      <c r="G443">
        <f t="shared" si="154"/>
        <v>5.800000000000001E-2</v>
      </c>
      <c r="H443">
        <f t="shared" si="155"/>
        <v>3.4800000000000004</v>
      </c>
      <c r="I443">
        <f t="shared" si="157"/>
        <v>3.24</v>
      </c>
      <c r="J443">
        <v>2.7400000000000001E-2</v>
      </c>
      <c r="K443">
        <f t="shared" si="156"/>
        <v>118.24817518248176</v>
      </c>
    </row>
    <row r="444" spans="1:11">
      <c r="A444">
        <v>5</v>
      </c>
      <c r="B444">
        <v>5.4</v>
      </c>
      <c r="C444">
        <v>5.1100000000000003</v>
      </c>
      <c r="D444" s="3">
        <v>0.47013888888888888</v>
      </c>
      <c r="E444" s="3">
        <v>0.47361111111111115</v>
      </c>
      <c r="F444">
        <f t="shared" si="153"/>
        <v>0.29000000000000004</v>
      </c>
      <c r="G444">
        <f t="shared" si="154"/>
        <v>5.800000000000001E-2</v>
      </c>
      <c r="H444">
        <f t="shared" si="155"/>
        <v>3.4800000000000004</v>
      </c>
      <c r="I444">
        <f t="shared" si="157"/>
        <v>3.24</v>
      </c>
      <c r="J444">
        <v>2.29E-2</v>
      </c>
      <c r="K444">
        <f t="shared" si="156"/>
        <v>141.48471615720524</v>
      </c>
    </row>
    <row r="445" spans="1:11">
      <c r="A445">
        <v>6</v>
      </c>
      <c r="B445">
        <v>5.0999999999999996</v>
      </c>
      <c r="C445">
        <v>4.55</v>
      </c>
      <c r="D445" s="3">
        <v>0.47430555555555554</v>
      </c>
      <c r="E445" s="3">
        <v>0.4777777777777778</v>
      </c>
      <c r="F445">
        <f t="shared" si="153"/>
        <v>0.54999999999999982</v>
      </c>
      <c r="G445">
        <f t="shared" si="154"/>
        <v>0.10999999999999996</v>
      </c>
      <c r="H445">
        <f t="shared" si="155"/>
        <v>6.5999999999999979</v>
      </c>
      <c r="I445">
        <f t="shared" si="157"/>
        <v>6.3599999999999977</v>
      </c>
      <c r="J445">
        <v>1.83E-2</v>
      </c>
      <c r="K445">
        <f t="shared" si="156"/>
        <v>347.54098360655723</v>
      </c>
    </row>
    <row r="446" spans="1:11">
      <c r="A446">
        <v>7</v>
      </c>
      <c r="B446">
        <v>5.22</v>
      </c>
      <c r="C446">
        <v>4.95</v>
      </c>
      <c r="D446" s="3">
        <v>0.47847222222222219</v>
      </c>
      <c r="E446" s="3">
        <v>0.48194444444444445</v>
      </c>
      <c r="F446">
        <f t="shared" si="153"/>
        <v>0.26999999999999957</v>
      </c>
      <c r="G446">
        <f t="shared" si="154"/>
        <v>5.3999999999999916E-2</v>
      </c>
      <c r="H446">
        <f t="shared" si="155"/>
        <v>3.2399999999999949</v>
      </c>
      <c r="I446">
        <f t="shared" si="157"/>
        <v>2.9999999999999947</v>
      </c>
      <c r="J446">
        <v>3.09E-2</v>
      </c>
      <c r="K446">
        <f t="shared" si="156"/>
        <v>97.087378640776521</v>
      </c>
    </row>
    <row r="447" spans="1:11">
      <c r="A447">
        <v>8</v>
      </c>
      <c r="B447">
        <v>4.9000000000000004</v>
      </c>
      <c r="C447">
        <v>4.43</v>
      </c>
      <c r="D447" s="3">
        <v>0.4826388888888889</v>
      </c>
      <c r="E447" s="3">
        <v>0.4861111111111111</v>
      </c>
      <c r="F447">
        <f t="shared" si="153"/>
        <v>0.47000000000000064</v>
      </c>
      <c r="G447">
        <f t="shared" si="154"/>
        <v>9.4000000000000125E-2</v>
      </c>
      <c r="H447">
        <f t="shared" si="155"/>
        <v>5.6400000000000077</v>
      </c>
      <c r="I447">
        <f t="shared" si="157"/>
        <v>5.4000000000000075</v>
      </c>
      <c r="J447">
        <v>2.1399999999999999E-2</v>
      </c>
      <c r="K447">
        <f t="shared" si="156"/>
        <v>252.3364485981312</v>
      </c>
    </row>
    <row r="448" spans="1:11">
      <c r="A448">
        <v>9</v>
      </c>
      <c r="B448">
        <v>4.55</v>
      </c>
      <c r="C448">
        <v>3.79</v>
      </c>
      <c r="D448" s="3">
        <v>0.48749999999999999</v>
      </c>
      <c r="E448" s="3">
        <v>0.4909722222222222</v>
      </c>
      <c r="F448">
        <f t="shared" si="153"/>
        <v>0.75999999999999979</v>
      </c>
      <c r="G448">
        <f t="shared" si="154"/>
        <v>0.15199999999999997</v>
      </c>
      <c r="H448">
        <f t="shared" si="155"/>
        <v>9.1199999999999974</v>
      </c>
      <c r="I448">
        <f t="shared" si="157"/>
        <v>8.8799999999999972</v>
      </c>
      <c r="J448">
        <v>2.5499999999999998E-2</v>
      </c>
      <c r="K448">
        <f t="shared" si="156"/>
        <v>348.23529411764696</v>
      </c>
    </row>
    <row r="449" spans="1:11">
      <c r="A449">
        <v>10</v>
      </c>
      <c r="B449">
        <v>4.88</v>
      </c>
      <c r="C449">
        <v>4.49</v>
      </c>
      <c r="D449" s="3">
        <v>0.4916666666666667</v>
      </c>
      <c r="E449" s="3">
        <v>0.49513888888888885</v>
      </c>
      <c r="F449">
        <f t="shared" si="153"/>
        <v>0.38999999999999968</v>
      </c>
      <c r="G449">
        <f t="shared" si="154"/>
        <v>7.7999999999999931E-2</v>
      </c>
      <c r="H449">
        <f t="shared" si="155"/>
        <v>4.6799999999999962</v>
      </c>
      <c r="I449">
        <f t="shared" si="157"/>
        <v>4.4399999999999959</v>
      </c>
      <c r="J449">
        <v>2.8799999999999999E-2</v>
      </c>
      <c r="K449">
        <f t="shared" si="156"/>
        <v>154.16666666666654</v>
      </c>
    </row>
    <row r="450" spans="1:11">
      <c r="A450" t="s">
        <v>9</v>
      </c>
      <c r="B450">
        <v>5.9</v>
      </c>
      <c r="C450">
        <v>5.88</v>
      </c>
      <c r="D450" s="3">
        <v>0.49583333333333335</v>
      </c>
      <c r="E450" s="3">
        <v>0.4993055555555555</v>
      </c>
      <c r="F450">
        <f t="shared" si="153"/>
        <v>2.0000000000000462E-2</v>
      </c>
      <c r="G450">
        <f t="shared" si="154"/>
        <v>4.000000000000092E-3</v>
      </c>
      <c r="H450">
        <f t="shared" si="155"/>
        <v>0.24000000000000551</v>
      </c>
    </row>
    <row r="451" spans="1:11">
      <c r="D451" s="3"/>
      <c r="E451" s="3"/>
    </row>
    <row r="452" spans="1:11">
      <c r="D452" s="3"/>
      <c r="E452" s="3"/>
    </row>
    <row r="453" spans="1:11">
      <c r="D453" s="3"/>
      <c r="E453" s="3"/>
    </row>
    <row r="454" spans="1:11">
      <c r="D454" s="3"/>
      <c r="E454" s="3"/>
    </row>
    <row r="455" spans="1:11">
      <c r="A455" t="s">
        <v>55</v>
      </c>
      <c r="D455" s="3"/>
      <c r="E455" s="3"/>
    </row>
    <row r="456" spans="1:11">
      <c r="F456" t="s">
        <v>14</v>
      </c>
      <c r="J456" t="s">
        <v>16</v>
      </c>
    </row>
    <row r="457" spans="1:11">
      <c r="A457" t="s">
        <v>45</v>
      </c>
      <c r="B457" t="s">
        <v>19</v>
      </c>
      <c r="C457" t="s">
        <v>20</v>
      </c>
      <c r="D457" t="s">
        <v>21</v>
      </c>
      <c r="E457" t="s">
        <v>22</v>
      </c>
      <c r="F457" t="s">
        <v>23</v>
      </c>
      <c r="G457" t="s">
        <v>24</v>
      </c>
      <c r="H457" t="s">
        <v>25</v>
      </c>
      <c r="I457" t="s">
        <v>25</v>
      </c>
      <c r="J457" s="4" t="s">
        <v>29</v>
      </c>
      <c r="K457" t="s">
        <v>27</v>
      </c>
    </row>
    <row r="458" spans="1:11">
      <c r="A458">
        <v>1</v>
      </c>
      <c r="B458">
        <v>4.95</v>
      </c>
      <c r="C458">
        <v>4.28</v>
      </c>
      <c r="D458" s="3">
        <v>0.50138888888888888</v>
      </c>
      <c r="E458" s="3">
        <v>0.50486111111111109</v>
      </c>
      <c r="F458">
        <f t="shared" ref="F458:F468" si="158">+B458-C458</f>
        <v>0.66999999999999993</v>
      </c>
      <c r="G458">
        <f t="shared" ref="G458:G468" si="159">+F458/5</f>
        <v>0.13399999999999998</v>
      </c>
      <c r="H458">
        <f t="shared" ref="H458:H468" si="160">+G458*60</f>
        <v>8.0399999999999991</v>
      </c>
      <c r="I458">
        <f>+H458-2.4</f>
        <v>5.6399999999999988</v>
      </c>
      <c r="J458">
        <v>2.6599999999999999E-2</v>
      </c>
      <c r="K458">
        <f t="shared" ref="K458:K467" si="161">+I458/J458</f>
        <v>212.03007518796989</v>
      </c>
    </row>
    <row r="459" spans="1:11">
      <c r="A459">
        <v>2</v>
      </c>
      <c r="B459">
        <v>5.46</v>
      </c>
      <c r="C459">
        <v>5.05</v>
      </c>
      <c r="D459" s="3">
        <v>0.50555555555555554</v>
      </c>
      <c r="E459" s="3">
        <v>0.50902777777777775</v>
      </c>
      <c r="F459">
        <f t="shared" si="158"/>
        <v>0.41000000000000014</v>
      </c>
      <c r="G459">
        <f t="shared" si="159"/>
        <v>8.2000000000000031E-2</v>
      </c>
      <c r="H459">
        <f t="shared" si="160"/>
        <v>4.9200000000000017</v>
      </c>
      <c r="I459">
        <f t="shared" ref="I459:I467" si="162">+H459-2.4</f>
        <v>2.5200000000000018</v>
      </c>
      <c r="J459">
        <v>2.47E-2</v>
      </c>
      <c r="K459">
        <f t="shared" si="161"/>
        <v>102.02429149797578</v>
      </c>
    </row>
    <row r="460" spans="1:11">
      <c r="A460">
        <v>3</v>
      </c>
      <c r="B460">
        <v>5.71</v>
      </c>
      <c r="C460">
        <v>5.67</v>
      </c>
      <c r="D460" s="3">
        <v>0.50972222222222219</v>
      </c>
      <c r="E460" s="3">
        <v>0.5131944444444444</v>
      </c>
      <c r="F460">
        <f t="shared" si="158"/>
        <v>4.0000000000000036E-2</v>
      </c>
      <c r="G460">
        <f t="shared" si="159"/>
        <v>8.0000000000000071E-3</v>
      </c>
      <c r="H460">
        <f t="shared" si="160"/>
        <v>0.48000000000000043</v>
      </c>
      <c r="I460">
        <f t="shared" si="162"/>
        <v>-1.9199999999999995</v>
      </c>
      <c r="J460">
        <v>1.7899999999999999E-2</v>
      </c>
      <c r="K460">
        <f t="shared" si="161"/>
        <v>-107.26256983240221</v>
      </c>
    </row>
    <row r="461" spans="1:11">
      <c r="A461">
        <v>4</v>
      </c>
      <c r="B461">
        <v>5.4</v>
      </c>
      <c r="C461">
        <v>4.87</v>
      </c>
      <c r="D461" s="3">
        <v>0.51458333333333328</v>
      </c>
      <c r="E461" s="3">
        <v>0.5180555555555556</v>
      </c>
      <c r="F461">
        <f t="shared" si="158"/>
        <v>0.53000000000000025</v>
      </c>
      <c r="G461">
        <f t="shared" si="159"/>
        <v>0.10600000000000005</v>
      </c>
      <c r="H461">
        <f t="shared" si="160"/>
        <v>6.360000000000003</v>
      </c>
      <c r="I461">
        <f t="shared" si="162"/>
        <v>3.9600000000000031</v>
      </c>
      <c r="J461">
        <v>2.7400000000000001E-2</v>
      </c>
      <c r="K461">
        <f t="shared" si="161"/>
        <v>144.52554744525557</v>
      </c>
    </row>
    <row r="462" spans="1:11">
      <c r="A462">
        <v>5</v>
      </c>
      <c r="B462">
        <v>5.0599999999999996</v>
      </c>
      <c r="C462">
        <v>4.7</v>
      </c>
      <c r="D462" s="3">
        <v>0.51875000000000004</v>
      </c>
      <c r="E462" s="3">
        <v>0.52222222222222225</v>
      </c>
      <c r="F462">
        <f t="shared" si="158"/>
        <v>0.35999999999999943</v>
      </c>
      <c r="G462">
        <f t="shared" si="159"/>
        <v>7.1999999999999884E-2</v>
      </c>
      <c r="H462">
        <f t="shared" si="160"/>
        <v>4.3199999999999932</v>
      </c>
      <c r="I462">
        <f t="shared" si="162"/>
        <v>1.9199999999999933</v>
      </c>
      <c r="J462">
        <v>2.29E-2</v>
      </c>
      <c r="K462">
        <f t="shared" si="161"/>
        <v>83.84279475982504</v>
      </c>
    </row>
    <row r="463" spans="1:11">
      <c r="A463">
        <v>6</v>
      </c>
      <c r="B463">
        <v>5.45</v>
      </c>
      <c r="C463">
        <v>5.2</v>
      </c>
      <c r="D463" s="3">
        <v>0.5229166666666667</v>
      </c>
      <c r="E463" s="3">
        <v>0.52638888888888891</v>
      </c>
      <c r="F463">
        <f t="shared" si="158"/>
        <v>0.25</v>
      </c>
      <c r="G463">
        <f t="shared" si="159"/>
        <v>0.05</v>
      </c>
      <c r="H463">
        <f t="shared" si="160"/>
        <v>3</v>
      </c>
      <c r="I463">
        <f t="shared" si="162"/>
        <v>0.60000000000000009</v>
      </c>
      <c r="J463">
        <v>1.83E-2</v>
      </c>
      <c r="K463">
        <f t="shared" si="161"/>
        <v>32.786885245901644</v>
      </c>
    </row>
    <row r="464" spans="1:11">
      <c r="A464">
        <v>7</v>
      </c>
      <c r="B464">
        <v>5.29</v>
      </c>
      <c r="C464">
        <v>4.95</v>
      </c>
      <c r="D464" s="3">
        <v>0.52638888888888891</v>
      </c>
      <c r="E464" s="3">
        <v>0.52986111111111112</v>
      </c>
      <c r="F464">
        <f t="shared" si="158"/>
        <v>0.33999999999999986</v>
      </c>
      <c r="G464">
        <f t="shared" si="159"/>
        <v>6.7999999999999977E-2</v>
      </c>
      <c r="H464">
        <f t="shared" si="160"/>
        <v>4.0799999999999983</v>
      </c>
      <c r="I464">
        <f t="shared" si="162"/>
        <v>1.6799999999999984</v>
      </c>
      <c r="J464">
        <v>3.09E-2</v>
      </c>
      <c r="K464">
        <f t="shared" si="161"/>
        <v>54.368932038834899</v>
      </c>
    </row>
    <row r="465" spans="1:11">
      <c r="A465">
        <v>8</v>
      </c>
      <c r="B465">
        <v>4.75</v>
      </c>
      <c r="C465">
        <v>4.29</v>
      </c>
      <c r="D465" s="3">
        <v>0.53194444444444444</v>
      </c>
      <c r="E465" s="3">
        <v>0.53541666666666665</v>
      </c>
      <c r="F465">
        <f t="shared" si="158"/>
        <v>0.45999999999999996</v>
      </c>
      <c r="G465">
        <f t="shared" si="159"/>
        <v>9.1999999999999998E-2</v>
      </c>
      <c r="H465">
        <f t="shared" si="160"/>
        <v>5.52</v>
      </c>
      <c r="I465">
        <f t="shared" si="162"/>
        <v>3.1199999999999997</v>
      </c>
      <c r="J465">
        <v>2.1399999999999999E-2</v>
      </c>
      <c r="K465">
        <f t="shared" si="161"/>
        <v>145.79439252336448</v>
      </c>
    </row>
    <row r="466" spans="1:11">
      <c r="A466">
        <v>9</v>
      </c>
      <c r="B466">
        <v>5.59</v>
      </c>
      <c r="C466">
        <v>5.31</v>
      </c>
      <c r="D466" s="3">
        <v>0.53611111111111109</v>
      </c>
      <c r="E466" s="3">
        <v>0.5395833333333333</v>
      </c>
      <c r="F466">
        <f t="shared" si="158"/>
        <v>0.28000000000000025</v>
      </c>
      <c r="G466">
        <f t="shared" si="159"/>
        <v>5.600000000000005E-2</v>
      </c>
      <c r="H466">
        <f t="shared" si="160"/>
        <v>3.360000000000003</v>
      </c>
      <c r="I466">
        <f t="shared" si="162"/>
        <v>0.96000000000000307</v>
      </c>
      <c r="J466">
        <v>2.5499999999999998E-2</v>
      </c>
      <c r="K466">
        <f t="shared" si="161"/>
        <v>37.647058823529534</v>
      </c>
    </row>
    <row r="467" spans="1:11">
      <c r="A467">
        <v>10</v>
      </c>
      <c r="B467">
        <v>5.56</v>
      </c>
      <c r="C467">
        <v>5.27</v>
      </c>
      <c r="D467" s="3">
        <v>0.54027777777777775</v>
      </c>
      <c r="E467" s="3">
        <v>0.5444444444444444</v>
      </c>
      <c r="F467">
        <f t="shared" si="158"/>
        <v>0.29000000000000004</v>
      </c>
      <c r="G467">
        <f t="shared" si="159"/>
        <v>5.800000000000001E-2</v>
      </c>
      <c r="H467">
        <f t="shared" si="160"/>
        <v>3.4800000000000004</v>
      </c>
      <c r="I467">
        <f t="shared" si="162"/>
        <v>1.0800000000000005</v>
      </c>
      <c r="J467">
        <v>2.8799999999999999E-2</v>
      </c>
      <c r="K467">
        <f t="shared" si="161"/>
        <v>37.500000000000021</v>
      </c>
    </row>
    <row r="468" spans="1:11">
      <c r="A468" t="s">
        <v>9</v>
      </c>
      <c r="B468">
        <v>5.76</v>
      </c>
      <c r="C468">
        <v>5.56</v>
      </c>
      <c r="D468" s="3">
        <v>0.54583333333333328</v>
      </c>
      <c r="E468" s="3">
        <v>0.5493055555555556</v>
      </c>
      <c r="F468">
        <f t="shared" si="158"/>
        <v>0.20000000000000018</v>
      </c>
      <c r="G468">
        <f t="shared" si="159"/>
        <v>4.0000000000000036E-2</v>
      </c>
      <c r="H468">
        <f t="shared" si="160"/>
        <v>2.4000000000000021</v>
      </c>
    </row>
    <row r="469" spans="1:11">
      <c r="D469" s="3"/>
      <c r="E469" s="3"/>
    </row>
    <row r="470" spans="1:11">
      <c r="D470" s="3"/>
      <c r="E470" s="3"/>
    </row>
    <row r="471" spans="1:11">
      <c r="D471" s="3"/>
      <c r="E471" s="3"/>
    </row>
    <row r="472" spans="1:11">
      <c r="A472" t="s">
        <v>62</v>
      </c>
      <c r="D472" s="3"/>
      <c r="E472" s="3"/>
    </row>
    <row r="473" spans="1:11">
      <c r="D473" s="3"/>
      <c r="E473" s="3"/>
    </row>
    <row r="474" spans="1:11">
      <c r="F474" t="s">
        <v>14</v>
      </c>
      <c r="J474" t="s">
        <v>16</v>
      </c>
    </row>
    <row r="475" spans="1:11">
      <c r="A475" t="s">
        <v>45</v>
      </c>
      <c r="B475" t="s">
        <v>19</v>
      </c>
      <c r="C475" t="s">
        <v>20</v>
      </c>
      <c r="D475" t="s">
        <v>21</v>
      </c>
      <c r="E475" t="s">
        <v>22</v>
      </c>
      <c r="F475" t="s">
        <v>23</v>
      </c>
      <c r="G475" t="s">
        <v>24</v>
      </c>
      <c r="H475" t="s">
        <v>25</v>
      </c>
      <c r="I475" t="s">
        <v>25</v>
      </c>
      <c r="J475" s="4" t="s">
        <v>29</v>
      </c>
      <c r="K475" t="s">
        <v>27</v>
      </c>
    </row>
    <row r="476" spans="1:11">
      <c r="A476">
        <v>1</v>
      </c>
      <c r="B476">
        <v>5.4</v>
      </c>
      <c r="C476">
        <v>4.6900000000000004</v>
      </c>
      <c r="D476" s="3">
        <v>0.5493055555555556</v>
      </c>
      <c r="E476" s="3">
        <v>0.55277777777777781</v>
      </c>
      <c r="F476">
        <f t="shared" ref="F476:F486" si="163">+B476-C476</f>
        <v>0.71</v>
      </c>
      <c r="G476">
        <f t="shared" ref="G476:G486" si="164">+F476/5</f>
        <v>0.14199999999999999</v>
      </c>
      <c r="H476">
        <f t="shared" ref="H476:H486" si="165">+G476*60</f>
        <v>8.52</v>
      </c>
      <c r="I476">
        <f>+H476-0</f>
        <v>8.52</v>
      </c>
      <c r="J476">
        <v>2.6599999999999999E-2</v>
      </c>
      <c r="K476">
        <f t="shared" ref="K476:K485" si="166">+I476/J476</f>
        <v>320.30075187969925</v>
      </c>
    </row>
    <row r="477" spans="1:11">
      <c r="A477">
        <v>2</v>
      </c>
      <c r="B477">
        <v>5.77</v>
      </c>
      <c r="C477">
        <v>5.51</v>
      </c>
      <c r="D477" s="3">
        <v>0.55347222222222225</v>
      </c>
      <c r="E477" s="3">
        <v>0.55694444444444446</v>
      </c>
      <c r="F477">
        <f t="shared" si="163"/>
        <v>0.25999999999999979</v>
      </c>
      <c r="G477">
        <f t="shared" si="164"/>
        <v>5.1999999999999956E-2</v>
      </c>
      <c r="H477">
        <f t="shared" si="165"/>
        <v>3.1199999999999974</v>
      </c>
      <c r="I477">
        <f t="shared" ref="I477:I485" si="167">+H477-0</f>
        <v>3.1199999999999974</v>
      </c>
      <c r="J477">
        <v>2.47E-2</v>
      </c>
      <c r="K477">
        <f t="shared" si="166"/>
        <v>126.31578947368411</v>
      </c>
    </row>
    <row r="478" spans="1:11">
      <c r="A478">
        <v>3</v>
      </c>
      <c r="B478">
        <v>5.6</v>
      </c>
      <c r="C478">
        <v>5.28</v>
      </c>
      <c r="D478" s="3">
        <v>0.55763888888888891</v>
      </c>
      <c r="E478" s="3">
        <v>0.56111111111111112</v>
      </c>
      <c r="F478">
        <f t="shared" si="163"/>
        <v>0.3199999999999994</v>
      </c>
      <c r="G478">
        <f t="shared" si="164"/>
        <v>6.3999999999999876E-2</v>
      </c>
      <c r="H478">
        <f t="shared" si="165"/>
        <v>3.8399999999999928</v>
      </c>
      <c r="I478">
        <f t="shared" si="167"/>
        <v>3.8399999999999928</v>
      </c>
      <c r="J478">
        <v>1.7899999999999999E-2</v>
      </c>
      <c r="K478">
        <f t="shared" si="166"/>
        <v>214.52513966480407</v>
      </c>
    </row>
    <row r="479" spans="1:11">
      <c r="A479">
        <v>4</v>
      </c>
      <c r="B479">
        <v>5.56</v>
      </c>
      <c r="C479">
        <v>5.1100000000000003</v>
      </c>
      <c r="D479" s="3">
        <v>0.56180555555555556</v>
      </c>
      <c r="E479" s="3">
        <v>0.56527777777777777</v>
      </c>
      <c r="F479">
        <f t="shared" si="163"/>
        <v>0.44999999999999929</v>
      </c>
      <c r="G479">
        <f t="shared" si="164"/>
        <v>8.9999999999999858E-2</v>
      </c>
      <c r="H479">
        <f t="shared" si="165"/>
        <v>5.3999999999999915</v>
      </c>
      <c r="I479">
        <f t="shared" si="167"/>
        <v>5.3999999999999915</v>
      </c>
      <c r="J479">
        <v>2.7400000000000001E-2</v>
      </c>
      <c r="K479">
        <f t="shared" si="166"/>
        <v>197.08029197080259</v>
      </c>
    </row>
    <row r="480" spans="1:11">
      <c r="A480">
        <v>5</v>
      </c>
      <c r="B480">
        <v>5.47</v>
      </c>
      <c r="C480">
        <v>5.0599999999999996</v>
      </c>
      <c r="D480" s="3">
        <v>0.56527777777777777</v>
      </c>
      <c r="E480" s="3">
        <v>0.56874999999999998</v>
      </c>
      <c r="F480">
        <f t="shared" si="163"/>
        <v>0.41000000000000014</v>
      </c>
      <c r="G480">
        <f t="shared" si="164"/>
        <v>8.2000000000000031E-2</v>
      </c>
      <c r="H480">
        <f t="shared" si="165"/>
        <v>4.9200000000000017</v>
      </c>
      <c r="I480">
        <f t="shared" si="167"/>
        <v>4.9200000000000017</v>
      </c>
      <c r="J480">
        <v>2.29E-2</v>
      </c>
      <c r="K480">
        <f t="shared" si="166"/>
        <v>214.84716157205247</v>
      </c>
    </row>
    <row r="481" spans="1:11">
      <c r="A481">
        <v>6</v>
      </c>
      <c r="B481">
        <v>5.58</v>
      </c>
      <c r="C481">
        <v>5.53</v>
      </c>
      <c r="D481" s="3">
        <v>0.56874999999999998</v>
      </c>
      <c r="E481" s="3">
        <v>0.57222222222222219</v>
      </c>
      <c r="F481">
        <f t="shared" si="163"/>
        <v>4.9999999999999822E-2</v>
      </c>
      <c r="G481">
        <f t="shared" si="164"/>
        <v>9.9999999999999638E-3</v>
      </c>
      <c r="H481">
        <f t="shared" si="165"/>
        <v>0.59999999999999787</v>
      </c>
      <c r="I481">
        <f t="shared" si="167"/>
        <v>0.59999999999999787</v>
      </c>
      <c r="J481">
        <v>1.83E-2</v>
      </c>
      <c r="K481">
        <f t="shared" si="166"/>
        <v>32.786885245901523</v>
      </c>
    </row>
    <row r="482" spans="1:11">
      <c r="A482">
        <v>7</v>
      </c>
      <c r="B482">
        <v>5.73</v>
      </c>
      <c r="C482">
        <v>5.32</v>
      </c>
      <c r="D482" s="3">
        <v>0.57291666666666663</v>
      </c>
      <c r="E482" s="3">
        <v>0.57638888888888895</v>
      </c>
      <c r="F482">
        <f t="shared" si="163"/>
        <v>0.41000000000000014</v>
      </c>
      <c r="G482">
        <f t="shared" si="164"/>
        <v>8.2000000000000031E-2</v>
      </c>
      <c r="H482">
        <f t="shared" si="165"/>
        <v>4.9200000000000017</v>
      </c>
      <c r="I482">
        <f t="shared" si="167"/>
        <v>4.9200000000000017</v>
      </c>
      <c r="J482">
        <v>3.09E-2</v>
      </c>
      <c r="K482">
        <f t="shared" si="166"/>
        <v>159.22330097087385</v>
      </c>
    </row>
    <row r="483" spans="1:11">
      <c r="A483">
        <v>8</v>
      </c>
      <c r="B483">
        <v>5.37</v>
      </c>
      <c r="C483">
        <v>4.95</v>
      </c>
      <c r="D483" s="3">
        <v>0.57708333333333328</v>
      </c>
      <c r="E483" s="3">
        <v>0.5805555555555556</v>
      </c>
      <c r="F483">
        <f t="shared" si="163"/>
        <v>0.41999999999999993</v>
      </c>
      <c r="G483">
        <f t="shared" si="164"/>
        <v>8.3999999999999991E-2</v>
      </c>
      <c r="H483">
        <f t="shared" si="165"/>
        <v>5.0399999999999991</v>
      </c>
      <c r="I483">
        <f t="shared" si="167"/>
        <v>5.0399999999999991</v>
      </c>
      <c r="J483">
        <v>2.1399999999999999E-2</v>
      </c>
      <c r="K483">
        <f t="shared" si="166"/>
        <v>235.51401869158875</v>
      </c>
    </row>
    <row r="484" spans="1:11">
      <c r="A484">
        <v>9</v>
      </c>
      <c r="B484">
        <v>5.47</v>
      </c>
      <c r="C484">
        <v>4.84</v>
      </c>
      <c r="D484" s="3">
        <v>0.5805555555555556</v>
      </c>
      <c r="E484" s="3">
        <v>0.58402777777777781</v>
      </c>
      <c r="F484">
        <f t="shared" si="163"/>
        <v>0.62999999999999989</v>
      </c>
      <c r="G484">
        <f t="shared" si="164"/>
        <v>0.12599999999999997</v>
      </c>
      <c r="H484">
        <f t="shared" si="165"/>
        <v>7.5599999999999987</v>
      </c>
      <c r="I484">
        <f t="shared" si="167"/>
        <v>7.5599999999999987</v>
      </c>
      <c r="J484">
        <v>2.5499999999999998E-2</v>
      </c>
      <c r="K484">
        <f t="shared" si="166"/>
        <v>296.47058823529409</v>
      </c>
    </row>
    <row r="485" spans="1:11">
      <c r="A485">
        <v>10</v>
      </c>
      <c r="B485">
        <v>5.33</v>
      </c>
      <c r="C485">
        <v>4.5599999999999996</v>
      </c>
      <c r="D485" s="3">
        <v>0.58472222222222225</v>
      </c>
      <c r="E485" s="3">
        <v>0.58819444444444446</v>
      </c>
      <c r="F485">
        <f t="shared" si="163"/>
        <v>0.77000000000000046</v>
      </c>
      <c r="G485">
        <f t="shared" si="164"/>
        <v>0.15400000000000008</v>
      </c>
      <c r="H485">
        <f t="shared" si="165"/>
        <v>9.2400000000000055</v>
      </c>
      <c r="I485">
        <f t="shared" si="167"/>
        <v>9.2400000000000055</v>
      </c>
      <c r="J485">
        <v>2.8799999999999999E-2</v>
      </c>
      <c r="K485">
        <f t="shared" si="166"/>
        <v>320.83333333333354</v>
      </c>
    </row>
    <row r="486" spans="1:11">
      <c r="A486" t="s">
        <v>9</v>
      </c>
      <c r="B486">
        <v>5.76</v>
      </c>
      <c r="C486">
        <v>5.8</v>
      </c>
      <c r="D486" s="3">
        <v>0.58888888888888891</v>
      </c>
      <c r="E486" s="3">
        <v>0.59236111111111112</v>
      </c>
      <c r="F486">
        <f t="shared" si="163"/>
        <v>-4.0000000000000036E-2</v>
      </c>
      <c r="G486">
        <f t="shared" si="164"/>
        <v>-8.0000000000000071E-3</v>
      </c>
      <c r="H486">
        <f t="shared" si="165"/>
        <v>-0.48000000000000043</v>
      </c>
    </row>
    <row r="487" spans="1:11">
      <c r="D487" s="3"/>
      <c r="E487" s="3"/>
    </row>
    <row r="488" spans="1:11">
      <c r="D488" s="3"/>
      <c r="E488" s="3"/>
    </row>
    <row r="489" spans="1:11">
      <c r="A489" t="s">
        <v>52</v>
      </c>
      <c r="D489" s="3"/>
      <c r="E489" s="3"/>
    </row>
    <row r="490" spans="1:11">
      <c r="D490" s="3"/>
      <c r="E490" s="3"/>
    </row>
    <row r="492" spans="1:11">
      <c r="F492" t="s">
        <v>14</v>
      </c>
      <c r="J492" t="s">
        <v>16</v>
      </c>
    </row>
    <row r="493" spans="1:11">
      <c r="A493" t="s">
        <v>45</v>
      </c>
      <c r="B493" t="s">
        <v>19</v>
      </c>
      <c r="C493" t="s">
        <v>20</v>
      </c>
      <c r="D493" t="s">
        <v>21</v>
      </c>
      <c r="E493" t="s">
        <v>22</v>
      </c>
      <c r="F493" t="s">
        <v>23</v>
      </c>
      <c r="G493" t="s">
        <v>24</v>
      </c>
      <c r="H493" t="s">
        <v>25</v>
      </c>
      <c r="I493" t="s">
        <v>25</v>
      </c>
      <c r="J493" s="4" t="s">
        <v>29</v>
      </c>
      <c r="K493" t="s">
        <v>27</v>
      </c>
    </row>
    <row r="494" spans="1:11">
      <c r="A494">
        <v>1</v>
      </c>
      <c r="B494">
        <v>5.6</v>
      </c>
      <c r="C494">
        <v>4.5999999999999996</v>
      </c>
      <c r="D494" s="3">
        <v>0.59305555555555556</v>
      </c>
      <c r="E494" s="3">
        <v>0.59652777777777777</v>
      </c>
      <c r="F494">
        <f t="shared" ref="F494:F504" si="168">+B494-C494</f>
        <v>1</v>
      </c>
      <c r="G494">
        <f t="shared" ref="G494:G504" si="169">+F494/5</f>
        <v>0.2</v>
      </c>
      <c r="H494">
        <f t="shared" ref="H494:H504" si="170">+G494*60</f>
        <v>12</v>
      </c>
      <c r="I494">
        <f>+H494-2.28</f>
        <v>9.7200000000000006</v>
      </c>
      <c r="J494">
        <v>2.6599999999999999E-2</v>
      </c>
      <c r="K494">
        <f t="shared" ref="K494:K503" si="171">+I494/J494</f>
        <v>365.41353383458653</v>
      </c>
    </row>
    <row r="495" spans="1:11">
      <c r="A495">
        <v>2</v>
      </c>
      <c r="B495">
        <v>5.48</v>
      </c>
      <c r="C495">
        <v>5.24</v>
      </c>
      <c r="D495" s="3">
        <v>0.59652777777777777</v>
      </c>
      <c r="E495" s="3">
        <v>0.6</v>
      </c>
      <c r="F495">
        <f t="shared" si="168"/>
        <v>0.24000000000000021</v>
      </c>
      <c r="G495">
        <f t="shared" si="169"/>
        <v>4.8000000000000043E-2</v>
      </c>
      <c r="H495">
        <f t="shared" si="170"/>
        <v>2.8800000000000026</v>
      </c>
      <c r="I495">
        <f t="shared" ref="I495:I503" si="172">+H495-2.28</f>
        <v>0.60000000000000275</v>
      </c>
      <c r="J495">
        <v>2.47E-2</v>
      </c>
      <c r="K495">
        <f t="shared" si="171"/>
        <v>24.291497975708612</v>
      </c>
    </row>
    <row r="496" spans="1:11">
      <c r="A496">
        <v>3</v>
      </c>
      <c r="B496">
        <v>5.64</v>
      </c>
      <c r="C496">
        <v>5.68</v>
      </c>
      <c r="D496" s="3">
        <v>0.6</v>
      </c>
      <c r="E496" s="3">
        <v>0.60347222222222219</v>
      </c>
      <c r="F496">
        <f t="shared" si="168"/>
        <v>-4.0000000000000036E-2</v>
      </c>
      <c r="G496">
        <f t="shared" si="169"/>
        <v>-8.0000000000000071E-3</v>
      </c>
      <c r="H496">
        <f t="shared" si="170"/>
        <v>-0.48000000000000043</v>
      </c>
      <c r="I496">
        <f t="shared" si="172"/>
        <v>-2.7600000000000002</v>
      </c>
      <c r="J496">
        <v>1.7899999999999999E-2</v>
      </c>
      <c r="K496">
        <f t="shared" si="171"/>
        <v>-154.18994413407822</v>
      </c>
    </row>
    <row r="497" spans="1:11">
      <c r="A497">
        <v>4</v>
      </c>
      <c r="B497">
        <v>5.69</v>
      </c>
      <c r="C497">
        <v>5.35</v>
      </c>
      <c r="D497" s="3">
        <v>0.60416666666666663</v>
      </c>
      <c r="E497" s="3">
        <v>0.60763888888888895</v>
      </c>
      <c r="F497">
        <f t="shared" si="168"/>
        <v>0.34000000000000075</v>
      </c>
      <c r="G497">
        <f t="shared" si="169"/>
        <v>6.8000000000000144E-2</v>
      </c>
      <c r="H497">
        <f t="shared" si="170"/>
        <v>4.080000000000009</v>
      </c>
      <c r="I497">
        <f t="shared" si="172"/>
        <v>1.8000000000000091</v>
      </c>
      <c r="J497">
        <v>2.7400000000000001E-2</v>
      </c>
      <c r="K497">
        <f t="shared" si="171"/>
        <v>65.693430656934638</v>
      </c>
    </row>
    <row r="498" spans="1:11">
      <c r="A498">
        <v>5</v>
      </c>
      <c r="B498">
        <v>5.55</v>
      </c>
      <c r="C498">
        <v>5.2</v>
      </c>
      <c r="D498" s="3">
        <v>0.60833333333333328</v>
      </c>
      <c r="E498" s="3">
        <v>0.6118055555555556</v>
      </c>
      <c r="F498">
        <f t="shared" si="168"/>
        <v>0.34999999999999964</v>
      </c>
      <c r="G498">
        <f t="shared" si="169"/>
        <v>6.9999999999999923E-2</v>
      </c>
      <c r="H498">
        <f t="shared" si="170"/>
        <v>4.1999999999999957</v>
      </c>
      <c r="I498">
        <f t="shared" si="172"/>
        <v>1.9199999999999959</v>
      </c>
      <c r="J498">
        <v>2.29E-2</v>
      </c>
      <c r="K498">
        <f t="shared" si="171"/>
        <v>83.842794759825154</v>
      </c>
    </row>
    <row r="499" spans="1:11">
      <c r="A499">
        <v>6</v>
      </c>
      <c r="B499">
        <v>5.32</v>
      </c>
      <c r="C499">
        <v>5</v>
      </c>
      <c r="D499" s="3">
        <v>0.61250000000000004</v>
      </c>
      <c r="E499" s="3">
        <v>0.61597222222222225</v>
      </c>
      <c r="F499">
        <f t="shared" si="168"/>
        <v>0.32000000000000028</v>
      </c>
      <c r="G499">
        <f t="shared" si="169"/>
        <v>6.4000000000000057E-2</v>
      </c>
      <c r="H499">
        <f t="shared" si="170"/>
        <v>3.8400000000000034</v>
      </c>
      <c r="I499">
        <f t="shared" si="172"/>
        <v>1.5600000000000036</v>
      </c>
      <c r="J499">
        <v>1.83E-2</v>
      </c>
      <c r="K499">
        <f t="shared" si="171"/>
        <v>85.245901639344453</v>
      </c>
    </row>
    <row r="500" spans="1:11">
      <c r="A500">
        <v>7</v>
      </c>
      <c r="B500">
        <v>5.5</v>
      </c>
      <c r="C500">
        <v>5.27</v>
      </c>
      <c r="D500" s="3">
        <v>0.61597222222222225</v>
      </c>
      <c r="E500" s="3">
        <v>0.61944444444444446</v>
      </c>
      <c r="F500">
        <f t="shared" si="168"/>
        <v>0.23000000000000043</v>
      </c>
      <c r="G500">
        <f t="shared" si="169"/>
        <v>4.6000000000000082E-2</v>
      </c>
      <c r="H500">
        <f t="shared" si="170"/>
        <v>2.7600000000000051</v>
      </c>
      <c r="I500">
        <f t="shared" si="172"/>
        <v>0.48000000000000531</v>
      </c>
      <c r="J500">
        <v>3.09E-2</v>
      </c>
      <c r="K500">
        <f t="shared" si="171"/>
        <v>15.533980582524444</v>
      </c>
    </row>
    <row r="501" spans="1:11">
      <c r="A501">
        <v>8</v>
      </c>
      <c r="B501">
        <v>4.8499999999999996</v>
      </c>
      <c r="C501">
        <v>4.63</v>
      </c>
      <c r="D501" s="3">
        <v>0.62013888888888891</v>
      </c>
      <c r="E501" s="3">
        <v>0.62361111111111112</v>
      </c>
      <c r="F501">
        <f t="shared" si="168"/>
        <v>0.21999999999999975</v>
      </c>
      <c r="G501">
        <f t="shared" si="169"/>
        <v>4.3999999999999949E-2</v>
      </c>
      <c r="H501">
        <f t="shared" si="170"/>
        <v>2.639999999999997</v>
      </c>
      <c r="I501">
        <f t="shared" si="172"/>
        <v>0.35999999999999721</v>
      </c>
      <c r="J501">
        <v>2.1399999999999999E-2</v>
      </c>
      <c r="K501">
        <f t="shared" si="171"/>
        <v>16.822429906541927</v>
      </c>
    </row>
    <row r="502" spans="1:11">
      <c r="A502">
        <v>9</v>
      </c>
      <c r="B502">
        <v>5.13</v>
      </c>
      <c r="C502">
        <v>4.88</v>
      </c>
      <c r="D502" s="3">
        <v>0.62430555555555556</v>
      </c>
      <c r="E502" s="3">
        <v>0.62777777777777777</v>
      </c>
      <c r="F502">
        <f t="shared" si="168"/>
        <v>0.25</v>
      </c>
      <c r="G502">
        <f t="shared" si="169"/>
        <v>0.05</v>
      </c>
      <c r="H502">
        <f t="shared" si="170"/>
        <v>3</v>
      </c>
      <c r="I502">
        <f t="shared" si="172"/>
        <v>0.7200000000000002</v>
      </c>
      <c r="J502">
        <v>2.5499999999999998E-2</v>
      </c>
      <c r="K502">
        <f t="shared" si="171"/>
        <v>28.235294117647069</v>
      </c>
    </row>
    <row r="503" spans="1:11">
      <c r="A503">
        <v>10</v>
      </c>
      <c r="B503">
        <v>4.9800000000000004</v>
      </c>
      <c r="C503">
        <v>3.62</v>
      </c>
      <c r="D503" s="3">
        <v>0.62847222222222221</v>
      </c>
      <c r="E503" s="3">
        <v>0.63194444444444442</v>
      </c>
      <c r="F503">
        <f t="shared" si="168"/>
        <v>1.3600000000000003</v>
      </c>
      <c r="G503">
        <f t="shared" si="169"/>
        <v>0.27200000000000008</v>
      </c>
      <c r="H503">
        <f t="shared" si="170"/>
        <v>16.320000000000004</v>
      </c>
      <c r="I503">
        <f t="shared" si="172"/>
        <v>14.040000000000004</v>
      </c>
      <c r="J503">
        <v>2.8799999999999999E-2</v>
      </c>
      <c r="K503">
        <f t="shared" si="171"/>
        <v>487.50000000000017</v>
      </c>
    </row>
    <row r="504" spans="1:11">
      <c r="A504" t="s">
        <v>64</v>
      </c>
      <c r="B504">
        <v>5.47</v>
      </c>
      <c r="C504">
        <v>5.28</v>
      </c>
      <c r="D504" s="3">
        <v>0.63263888888888886</v>
      </c>
      <c r="E504" s="3">
        <v>0.63611111111111118</v>
      </c>
      <c r="F504">
        <f t="shared" si="168"/>
        <v>0.1899999999999995</v>
      </c>
      <c r="G504">
        <f t="shared" si="169"/>
        <v>3.7999999999999902E-2</v>
      </c>
      <c r="H504">
        <f t="shared" si="170"/>
        <v>2.279999999999994</v>
      </c>
    </row>
    <row r="505" spans="1:11">
      <c r="D505" s="3"/>
      <c r="E505" s="3"/>
    </row>
    <row r="506" spans="1:11">
      <c r="D506" s="3"/>
      <c r="E506" s="3"/>
    </row>
    <row r="507" spans="1:11">
      <c r="D507" s="3"/>
      <c r="E507" s="3"/>
    </row>
    <row r="508" spans="1:11">
      <c r="A508" s="6" t="s">
        <v>66</v>
      </c>
      <c r="D508" s="3"/>
      <c r="E508" s="3"/>
    </row>
    <row r="509" spans="1:11">
      <c r="D509" s="3"/>
      <c r="E509" s="3"/>
    </row>
    <row r="510" spans="1:11">
      <c r="F510" t="s">
        <v>14</v>
      </c>
      <c r="J510" t="s">
        <v>16</v>
      </c>
    </row>
    <row r="511" spans="1:11">
      <c r="A511" t="s">
        <v>45</v>
      </c>
      <c r="B511" t="s">
        <v>19</v>
      </c>
      <c r="C511" t="s">
        <v>20</v>
      </c>
      <c r="D511" t="s">
        <v>21</v>
      </c>
      <c r="E511" t="s">
        <v>22</v>
      </c>
      <c r="F511" t="s">
        <v>23</v>
      </c>
      <c r="G511" t="s">
        <v>24</v>
      </c>
      <c r="H511" t="s">
        <v>25</v>
      </c>
      <c r="I511" t="s">
        <v>25</v>
      </c>
      <c r="J511" s="4" t="s">
        <v>29</v>
      </c>
      <c r="K511" t="s">
        <v>27</v>
      </c>
    </row>
    <row r="512" spans="1:11">
      <c r="A512">
        <v>1</v>
      </c>
      <c r="B512">
        <v>5.46</v>
      </c>
      <c r="C512">
        <v>5.08</v>
      </c>
      <c r="D512" s="3">
        <v>0.37777777777777777</v>
      </c>
      <c r="E512" s="3">
        <v>0.38124999999999998</v>
      </c>
      <c r="F512">
        <f t="shared" ref="F512:F522" si="173">+B512-C512</f>
        <v>0.37999999999999989</v>
      </c>
      <c r="G512">
        <f t="shared" ref="G512:G522" si="174">+F512/5</f>
        <v>7.5999999999999984E-2</v>
      </c>
      <c r="H512">
        <f t="shared" ref="H512:H522" si="175">+G512*60</f>
        <v>4.5599999999999987</v>
      </c>
      <c r="I512">
        <f>+H512-1.2</f>
        <v>3.3599999999999985</v>
      </c>
      <c r="J512">
        <v>2.6800000000000001E-2</v>
      </c>
      <c r="K512">
        <f t="shared" ref="K512:K521" si="176">+I512/J512</f>
        <v>125.37313432835815</v>
      </c>
    </row>
    <row r="513" spans="1:11">
      <c r="A513">
        <v>2</v>
      </c>
      <c r="B513">
        <v>5.93</v>
      </c>
      <c r="C513">
        <v>5.68</v>
      </c>
      <c r="D513" s="3">
        <v>0.38194444444444442</v>
      </c>
      <c r="E513" s="3">
        <v>0.38541666666666669</v>
      </c>
      <c r="F513">
        <f t="shared" si="173"/>
        <v>0.25</v>
      </c>
      <c r="G513">
        <f t="shared" si="174"/>
        <v>0.05</v>
      </c>
      <c r="H513">
        <f t="shared" si="175"/>
        <v>3</v>
      </c>
      <c r="I513">
        <f t="shared" ref="I513:I521" si="177">+H513-1.2</f>
        <v>1.8</v>
      </c>
      <c r="J513">
        <v>2.81E-2</v>
      </c>
      <c r="K513">
        <f t="shared" si="176"/>
        <v>64.056939501779368</v>
      </c>
    </row>
    <row r="514" spans="1:11">
      <c r="A514">
        <v>3</v>
      </c>
      <c r="B514">
        <v>5.64</v>
      </c>
      <c r="C514">
        <v>5.18</v>
      </c>
      <c r="D514" s="3">
        <v>0.38611111111111113</v>
      </c>
      <c r="E514" s="3">
        <v>0.38958333333333334</v>
      </c>
      <c r="F514">
        <f t="shared" si="173"/>
        <v>0.45999999999999996</v>
      </c>
      <c r="G514">
        <f t="shared" si="174"/>
        <v>9.1999999999999998E-2</v>
      </c>
      <c r="H514">
        <f t="shared" si="175"/>
        <v>5.52</v>
      </c>
      <c r="I514">
        <f t="shared" si="177"/>
        <v>4.3199999999999994</v>
      </c>
      <c r="J514">
        <v>2.8199999999999999E-2</v>
      </c>
      <c r="K514">
        <f t="shared" si="176"/>
        <v>153.19148936170211</v>
      </c>
    </row>
    <row r="515" spans="1:11">
      <c r="A515">
        <v>4</v>
      </c>
      <c r="B515">
        <v>5.61</v>
      </c>
      <c r="C515">
        <v>5.14</v>
      </c>
      <c r="D515" s="3">
        <v>0.39027777777777778</v>
      </c>
      <c r="E515" s="3">
        <v>0.39374999999999999</v>
      </c>
      <c r="F515">
        <f t="shared" si="173"/>
        <v>0.47000000000000064</v>
      </c>
      <c r="G515">
        <f t="shared" si="174"/>
        <v>9.4000000000000125E-2</v>
      </c>
      <c r="H515">
        <f t="shared" si="175"/>
        <v>5.6400000000000077</v>
      </c>
      <c r="I515">
        <f t="shared" si="177"/>
        <v>4.4400000000000075</v>
      </c>
      <c r="J515">
        <v>3.4200000000000001E-2</v>
      </c>
      <c r="K515">
        <f t="shared" si="176"/>
        <v>129.82456140350899</v>
      </c>
    </row>
    <row r="516" spans="1:11">
      <c r="A516">
        <v>5</v>
      </c>
      <c r="B516">
        <v>5.38</v>
      </c>
      <c r="C516">
        <v>5.04</v>
      </c>
      <c r="D516" s="3">
        <v>0.39444444444444443</v>
      </c>
      <c r="E516" s="3">
        <v>0.3972222222222222</v>
      </c>
      <c r="F516">
        <f t="shared" si="173"/>
        <v>0.33999999999999986</v>
      </c>
      <c r="G516">
        <f t="shared" si="174"/>
        <v>6.7999999999999977E-2</v>
      </c>
      <c r="H516">
        <f t="shared" si="175"/>
        <v>4.0799999999999983</v>
      </c>
      <c r="I516">
        <f t="shared" si="177"/>
        <v>2.8799999999999981</v>
      </c>
      <c r="J516">
        <v>3.7400000000000003E-2</v>
      </c>
      <c r="K516">
        <f t="shared" si="176"/>
        <v>77.005347593582826</v>
      </c>
    </row>
    <row r="517" spans="1:11">
      <c r="A517">
        <v>6</v>
      </c>
      <c r="B517">
        <v>5.7</v>
      </c>
      <c r="C517">
        <v>5.54</v>
      </c>
      <c r="D517" s="3">
        <v>0.39861111111111108</v>
      </c>
      <c r="E517" s="3">
        <v>0.40208333333333335</v>
      </c>
      <c r="F517">
        <f t="shared" si="173"/>
        <v>0.16000000000000014</v>
      </c>
      <c r="G517">
        <f t="shared" si="174"/>
        <v>3.2000000000000028E-2</v>
      </c>
      <c r="H517">
        <f t="shared" si="175"/>
        <v>1.9200000000000017</v>
      </c>
      <c r="I517">
        <f t="shared" si="177"/>
        <v>0.72000000000000175</v>
      </c>
      <c r="J517">
        <v>2.46E-2</v>
      </c>
      <c r="K517">
        <f t="shared" si="176"/>
        <v>29.268292682926901</v>
      </c>
    </row>
    <row r="518" spans="1:11">
      <c r="A518">
        <v>7</v>
      </c>
      <c r="B518">
        <v>5.76</v>
      </c>
      <c r="C518">
        <v>5.59</v>
      </c>
      <c r="D518" s="3">
        <v>0.40208333333333335</v>
      </c>
      <c r="E518" s="3">
        <v>0.4055555555555555</v>
      </c>
      <c r="F518">
        <f t="shared" si="173"/>
        <v>0.16999999999999993</v>
      </c>
      <c r="G518">
        <f t="shared" si="174"/>
        <v>3.3999999999999989E-2</v>
      </c>
      <c r="H518">
        <f t="shared" si="175"/>
        <v>2.0399999999999991</v>
      </c>
      <c r="I518">
        <f t="shared" si="177"/>
        <v>0.83999999999999919</v>
      </c>
      <c r="J518">
        <v>3.56E-2</v>
      </c>
      <c r="K518">
        <f t="shared" si="176"/>
        <v>23.595505617977505</v>
      </c>
    </row>
    <row r="519" spans="1:11">
      <c r="A519">
        <v>8</v>
      </c>
      <c r="B519">
        <v>5.38</v>
      </c>
      <c r="C519">
        <v>5.18</v>
      </c>
      <c r="D519" s="3">
        <v>0.40625</v>
      </c>
      <c r="E519" s="3">
        <v>0.40972222222222227</v>
      </c>
      <c r="F519">
        <f t="shared" si="173"/>
        <v>0.20000000000000018</v>
      </c>
      <c r="G519">
        <f t="shared" si="174"/>
        <v>4.0000000000000036E-2</v>
      </c>
      <c r="H519">
        <f t="shared" si="175"/>
        <v>2.4000000000000021</v>
      </c>
      <c r="I519">
        <f t="shared" si="177"/>
        <v>1.2000000000000022</v>
      </c>
      <c r="J519">
        <v>1.5299999999999999E-2</v>
      </c>
      <c r="K519">
        <f t="shared" si="176"/>
        <v>78.431372549019756</v>
      </c>
    </row>
    <row r="520" spans="1:11">
      <c r="A520">
        <v>9</v>
      </c>
      <c r="B520">
        <v>5.22</v>
      </c>
      <c r="C520">
        <v>4.59</v>
      </c>
      <c r="D520" s="3">
        <v>0.41041666666666665</v>
      </c>
      <c r="E520" s="3">
        <v>0.41388888888888892</v>
      </c>
      <c r="F520">
        <f t="shared" si="173"/>
        <v>0.62999999999999989</v>
      </c>
      <c r="G520">
        <f t="shared" si="174"/>
        <v>0.12599999999999997</v>
      </c>
      <c r="H520">
        <f t="shared" si="175"/>
        <v>7.5599999999999987</v>
      </c>
      <c r="I520">
        <f t="shared" si="177"/>
        <v>6.3599999999999985</v>
      </c>
      <c r="J520">
        <v>2.35E-2</v>
      </c>
      <c r="K520">
        <f t="shared" si="176"/>
        <v>270.63829787234039</v>
      </c>
    </row>
    <row r="521" spans="1:11">
      <c r="A521">
        <v>10</v>
      </c>
      <c r="B521">
        <v>4.75</v>
      </c>
      <c r="C521">
        <v>4.3899999999999997</v>
      </c>
      <c r="D521" s="3">
        <v>0.4145833333333333</v>
      </c>
      <c r="E521" s="3">
        <v>0.41805555555555557</v>
      </c>
      <c r="F521">
        <f t="shared" si="173"/>
        <v>0.36000000000000032</v>
      </c>
      <c r="G521">
        <f t="shared" si="174"/>
        <v>7.2000000000000064E-2</v>
      </c>
      <c r="H521">
        <f t="shared" si="175"/>
        <v>4.3200000000000038</v>
      </c>
      <c r="I521">
        <f t="shared" si="177"/>
        <v>3.1200000000000037</v>
      </c>
      <c r="J521">
        <v>2.8799999999999999E-2</v>
      </c>
      <c r="K521">
        <f t="shared" si="176"/>
        <v>108.33333333333346</v>
      </c>
    </row>
    <row r="522" spans="1:11">
      <c r="A522" t="s">
        <v>9</v>
      </c>
      <c r="B522">
        <v>5.97</v>
      </c>
      <c r="C522">
        <v>5.87</v>
      </c>
      <c r="D522" s="3">
        <v>0.41944444444444445</v>
      </c>
      <c r="E522" s="3">
        <v>0.42291666666666666</v>
      </c>
      <c r="F522">
        <f t="shared" si="173"/>
        <v>9.9999999999999645E-2</v>
      </c>
      <c r="G522">
        <f t="shared" si="174"/>
        <v>1.9999999999999928E-2</v>
      </c>
      <c r="H522">
        <f t="shared" si="175"/>
        <v>1.1999999999999957</v>
      </c>
    </row>
    <row r="523" spans="1:11">
      <c r="D523" s="3"/>
      <c r="E523" s="3"/>
    </row>
    <row r="524" spans="1:11">
      <c r="D524" s="3"/>
      <c r="E524" s="3"/>
    </row>
    <row r="525" spans="1:11">
      <c r="D525" s="3"/>
      <c r="E525" s="3"/>
    </row>
    <row r="526" spans="1:11">
      <c r="A526" t="s">
        <v>67</v>
      </c>
      <c r="D526" s="3"/>
      <c r="E526" s="3"/>
    </row>
    <row r="527" spans="1:11">
      <c r="F527" t="s">
        <v>14</v>
      </c>
      <c r="J527" t="s">
        <v>16</v>
      </c>
    </row>
    <row r="528" spans="1:11">
      <c r="A528" t="s">
        <v>45</v>
      </c>
      <c r="B528" t="s">
        <v>19</v>
      </c>
      <c r="C528" t="s">
        <v>20</v>
      </c>
      <c r="D528" t="s">
        <v>21</v>
      </c>
      <c r="E528" t="s">
        <v>22</v>
      </c>
      <c r="F528" t="s">
        <v>23</v>
      </c>
      <c r="G528" t="s">
        <v>24</v>
      </c>
      <c r="H528" t="s">
        <v>25</v>
      </c>
      <c r="I528" t="s">
        <v>25</v>
      </c>
      <c r="J528" s="4" t="s">
        <v>29</v>
      </c>
      <c r="K528" t="s">
        <v>27</v>
      </c>
    </row>
    <row r="529" spans="1:11">
      <c r="A529">
        <v>1</v>
      </c>
      <c r="B529">
        <v>5.61</v>
      </c>
      <c r="C529">
        <v>5.23</v>
      </c>
      <c r="D529" s="3">
        <v>0.4236111111111111</v>
      </c>
      <c r="E529" s="3">
        <v>0.42708333333333331</v>
      </c>
      <c r="F529">
        <f t="shared" ref="F529:F539" si="178">+B529-C529</f>
        <v>0.37999999999999989</v>
      </c>
      <c r="G529">
        <f t="shared" ref="G529:G539" si="179">+F529/5</f>
        <v>7.5999999999999984E-2</v>
      </c>
      <c r="H529">
        <f t="shared" ref="H529:H539" si="180">+G529*60</f>
        <v>4.5599999999999987</v>
      </c>
      <c r="I529">
        <f>+H529-0.12</f>
        <v>4.4399999999999986</v>
      </c>
      <c r="J529">
        <v>2.6800000000000001E-2</v>
      </c>
      <c r="K529">
        <f t="shared" ref="K529:K538" si="181">+I529/J529</f>
        <v>165.67164179104472</v>
      </c>
    </row>
    <row r="530" spans="1:11">
      <c r="A530">
        <v>2</v>
      </c>
      <c r="B530">
        <v>5.2</v>
      </c>
      <c r="C530">
        <v>4.9000000000000004</v>
      </c>
      <c r="D530" s="3">
        <v>0.42777777777777781</v>
      </c>
      <c r="E530" s="3">
        <v>0.43125000000000002</v>
      </c>
      <c r="F530">
        <f t="shared" si="178"/>
        <v>0.29999999999999982</v>
      </c>
      <c r="G530">
        <f t="shared" si="179"/>
        <v>5.9999999999999963E-2</v>
      </c>
      <c r="H530">
        <f t="shared" si="180"/>
        <v>3.5999999999999979</v>
      </c>
      <c r="I530">
        <f t="shared" ref="I530:I538" si="182">+H530-0.12</f>
        <v>3.4799999999999978</v>
      </c>
      <c r="J530">
        <v>2.81E-2</v>
      </c>
      <c r="K530">
        <f t="shared" si="181"/>
        <v>123.84341637010668</v>
      </c>
    </row>
    <row r="531" spans="1:11">
      <c r="A531">
        <v>3</v>
      </c>
      <c r="B531">
        <v>5.31</v>
      </c>
      <c r="C531">
        <v>4.8899999999999997</v>
      </c>
      <c r="D531" s="3">
        <v>0.43194444444444446</v>
      </c>
      <c r="E531" s="3">
        <v>0.43541666666666662</v>
      </c>
      <c r="F531">
        <f t="shared" si="178"/>
        <v>0.41999999999999993</v>
      </c>
      <c r="G531">
        <f t="shared" si="179"/>
        <v>8.3999999999999991E-2</v>
      </c>
      <c r="H531">
        <f t="shared" si="180"/>
        <v>5.0399999999999991</v>
      </c>
      <c r="I531">
        <f t="shared" si="182"/>
        <v>4.919999999999999</v>
      </c>
      <c r="J531">
        <v>2.8199999999999999E-2</v>
      </c>
      <c r="K531">
        <f t="shared" si="181"/>
        <v>174.46808510638294</v>
      </c>
    </row>
    <row r="532" spans="1:11">
      <c r="A532">
        <v>4</v>
      </c>
      <c r="B532">
        <v>5.47</v>
      </c>
      <c r="C532">
        <v>5.55</v>
      </c>
      <c r="D532" s="3">
        <v>0.43611111111111112</v>
      </c>
      <c r="E532" s="3">
        <v>0.43958333333333338</v>
      </c>
      <c r="F532">
        <f t="shared" si="178"/>
        <v>-8.0000000000000071E-2</v>
      </c>
      <c r="G532">
        <f t="shared" si="179"/>
        <v>-1.6000000000000014E-2</v>
      </c>
      <c r="H532">
        <f t="shared" si="180"/>
        <v>-0.96000000000000085</v>
      </c>
      <c r="I532">
        <f t="shared" si="182"/>
        <v>-1.080000000000001</v>
      </c>
      <c r="J532">
        <v>3.4200000000000001E-2</v>
      </c>
      <c r="K532">
        <f t="shared" si="181"/>
        <v>-31.57894736842108</v>
      </c>
    </row>
    <row r="533" spans="1:11">
      <c r="A533">
        <v>5</v>
      </c>
      <c r="B533">
        <v>5.5</v>
      </c>
      <c r="C533">
        <v>5.12</v>
      </c>
      <c r="D533" s="3">
        <v>0.43958333333333338</v>
      </c>
      <c r="E533" s="3">
        <v>0.44305555555555554</v>
      </c>
      <c r="F533">
        <f t="shared" si="178"/>
        <v>0.37999999999999989</v>
      </c>
      <c r="G533">
        <f t="shared" si="179"/>
        <v>7.5999999999999984E-2</v>
      </c>
      <c r="H533">
        <f t="shared" si="180"/>
        <v>4.5599999999999987</v>
      </c>
      <c r="I533">
        <f t="shared" si="182"/>
        <v>4.4399999999999986</v>
      </c>
      <c r="J533">
        <v>3.7400000000000003E-2</v>
      </c>
      <c r="K533">
        <f t="shared" si="181"/>
        <v>118.71657754010691</v>
      </c>
    </row>
    <row r="534" spans="1:11">
      <c r="A534">
        <v>6</v>
      </c>
      <c r="B534">
        <v>5.38</v>
      </c>
      <c r="C534">
        <v>5.0599999999999996</v>
      </c>
      <c r="D534" s="3">
        <v>0.44374999999999998</v>
      </c>
      <c r="E534" s="3">
        <v>0.44722222222222219</v>
      </c>
      <c r="F534">
        <f t="shared" si="178"/>
        <v>0.32000000000000028</v>
      </c>
      <c r="G534">
        <f t="shared" si="179"/>
        <v>6.4000000000000057E-2</v>
      </c>
      <c r="H534">
        <f t="shared" si="180"/>
        <v>3.8400000000000034</v>
      </c>
      <c r="I534">
        <f t="shared" si="182"/>
        <v>3.7200000000000033</v>
      </c>
      <c r="J534">
        <v>2.46E-2</v>
      </c>
      <c r="K534">
        <f t="shared" si="181"/>
        <v>151.21951219512209</v>
      </c>
    </row>
    <row r="535" spans="1:11">
      <c r="A535">
        <v>7</v>
      </c>
      <c r="B535">
        <v>5.52</v>
      </c>
      <c r="C535">
        <v>5.12</v>
      </c>
      <c r="D535">
        <v>10.45</v>
      </c>
      <c r="E535" s="3">
        <v>0.4513888888888889</v>
      </c>
      <c r="F535">
        <f t="shared" si="178"/>
        <v>0.39999999999999947</v>
      </c>
      <c r="G535">
        <f t="shared" si="179"/>
        <v>7.9999999999999891E-2</v>
      </c>
      <c r="H535">
        <f t="shared" si="180"/>
        <v>4.7999999999999936</v>
      </c>
      <c r="I535">
        <f t="shared" si="182"/>
        <v>4.6799999999999935</v>
      </c>
      <c r="J535">
        <v>3.56E-2</v>
      </c>
      <c r="K535">
        <f t="shared" si="181"/>
        <v>131.4606741573032</v>
      </c>
    </row>
    <row r="536" spans="1:11">
      <c r="A536">
        <v>8</v>
      </c>
      <c r="B536">
        <v>5.46</v>
      </c>
      <c r="C536">
        <v>4.84</v>
      </c>
      <c r="D536" s="3">
        <v>0.45208333333333334</v>
      </c>
      <c r="E536" s="3">
        <v>0.45555555555555555</v>
      </c>
      <c r="F536">
        <f t="shared" si="178"/>
        <v>0.62000000000000011</v>
      </c>
      <c r="G536">
        <f t="shared" si="179"/>
        <v>0.12400000000000003</v>
      </c>
      <c r="H536">
        <f t="shared" si="180"/>
        <v>7.4400000000000013</v>
      </c>
      <c r="I536">
        <f t="shared" si="182"/>
        <v>7.3200000000000012</v>
      </c>
      <c r="J536">
        <v>1.5299999999999999E-2</v>
      </c>
      <c r="K536">
        <f t="shared" si="181"/>
        <v>478.43137254901973</v>
      </c>
    </row>
    <row r="537" spans="1:11">
      <c r="A537">
        <v>9</v>
      </c>
      <c r="B537">
        <v>5.24</v>
      </c>
      <c r="C537">
        <v>4.9400000000000004</v>
      </c>
      <c r="D537" s="3">
        <v>0.45624999999999999</v>
      </c>
      <c r="E537" s="3">
        <v>0.4597222222222222</v>
      </c>
      <c r="F537">
        <f t="shared" si="178"/>
        <v>0.29999999999999982</v>
      </c>
      <c r="G537">
        <f t="shared" si="179"/>
        <v>5.9999999999999963E-2</v>
      </c>
      <c r="H537">
        <f t="shared" si="180"/>
        <v>3.5999999999999979</v>
      </c>
      <c r="I537">
        <f t="shared" si="182"/>
        <v>3.4799999999999978</v>
      </c>
      <c r="J537">
        <v>2.35E-2</v>
      </c>
      <c r="K537">
        <f t="shared" si="181"/>
        <v>148.08510638297864</v>
      </c>
    </row>
    <row r="538" spans="1:11">
      <c r="A538">
        <v>10</v>
      </c>
      <c r="B538">
        <v>5.48</v>
      </c>
      <c r="C538">
        <v>5.18</v>
      </c>
      <c r="D538" s="3">
        <v>0.4604166666666667</v>
      </c>
      <c r="E538" s="3">
        <v>0.46388888888888885</v>
      </c>
      <c r="F538">
        <f t="shared" si="178"/>
        <v>0.30000000000000071</v>
      </c>
      <c r="G538">
        <f t="shared" si="179"/>
        <v>6.0000000000000143E-2</v>
      </c>
      <c r="H538">
        <f t="shared" si="180"/>
        <v>3.6000000000000085</v>
      </c>
      <c r="I538">
        <f t="shared" si="182"/>
        <v>3.4800000000000084</v>
      </c>
      <c r="J538">
        <v>2.8799999999999999E-2</v>
      </c>
      <c r="K538">
        <f t="shared" si="181"/>
        <v>120.83333333333363</v>
      </c>
    </row>
    <row r="539" spans="1:11">
      <c r="A539" t="s">
        <v>9</v>
      </c>
      <c r="B539">
        <v>5.31</v>
      </c>
      <c r="C539">
        <v>5.3</v>
      </c>
      <c r="D539" s="3">
        <v>0.46527777777777773</v>
      </c>
      <c r="E539" s="3">
        <v>0.46875</v>
      </c>
      <c r="F539">
        <f t="shared" si="178"/>
        <v>9.9999999999997868E-3</v>
      </c>
      <c r="G539">
        <f t="shared" si="179"/>
        <v>1.9999999999999575E-3</v>
      </c>
      <c r="H539">
        <f t="shared" si="180"/>
        <v>0.11999999999999746</v>
      </c>
    </row>
    <row r="544" spans="1:11">
      <c r="A544" t="s">
        <v>61</v>
      </c>
    </row>
    <row r="545" spans="1:11">
      <c r="F545" t="s">
        <v>14</v>
      </c>
      <c r="J545" t="s">
        <v>16</v>
      </c>
    </row>
    <row r="546" spans="1:11">
      <c r="A546" t="s">
        <v>45</v>
      </c>
      <c r="B546" t="s">
        <v>19</v>
      </c>
      <c r="C546" t="s">
        <v>20</v>
      </c>
      <c r="D546" t="s">
        <v>21</v>
      </c>
      <c r="E546" t="s">
        <v>22</v>
      </c>
      <c r="F546" t="s">
        <v>23</v>
      </c>
      <c r="G546" t="s">
        <v>24</v>
      </c>
      <c r="H546" t="s">
        <v>25</v>
      </c>
      <c r="I546" t="s">
        <v>25</v>
      </c>
      <c r="J546" s="4" t="s">
        <v>29</v>
      </c>
      <c r="K546" t="s">
        <v>27</v>
      </c>
    </row>
    <row r="547" spans="1:11">
      <c r="A547">
        <v>1</v>
      </c>
      <c r="B547">
        <v>5.62</v>
      </c>
      <c r="C547">
        <v>5.32</v>
      </c>
      <c r="D547" s="3">
        <v>0.47152777777777777</v>
      </c>
      <c r="E547" s="3">
        <v>0.47499999999999998</v>
      </c>
      <c r="F547">
        <f t="shared" ref="F547:F557" si="183">+B547-C547</f>
        <v>0.29999999999999982</v>
      </c>
      <c r="G547">
        <f t="shared" ref="G547:G557" si="184">+F547/5</f>
        <v>5.9999999999999963E-2</v>
      </c>
      <c r="H547">
        <f t="shared" ref="H547:H557" si="185">+G547*60</f>
        <v>3.5999999999999979</v>
      </c>
      <c r="I547">
        <f>+H547-5.88</f>
        <v>-2.280000000000002</v>
      </c>
      <c r="J547">
        <v>2.6800000000000001E-2</v>
      </c>
      <c r="K547">
        <f t="shared" ref="K547:K556" si="186">+I547/J547</f>
        <v>-85.074626865671718</v>
      </c>
    </row>
    <row r="548" spans="1:11">
      <c r="A548">
        <v>2</v>
      </c>
      <c r="B548">
        <v>5.67</v>
      </c>
      <c r="C548">
        <v>5.49</v>
      </c>
      <c r="D548" s="3">
        <v>0.47638888888888892</v>
      </c>
      <c r="E548" s="3">
        <v>0.48541666666666666</v>
      </c>
      <c r="F548">
        <f t="shared" si="183"/>
        <v>0.17999999999999972</v>
      </c>
      <c r="G548">
        <f t="shared" si="184"/>
        <v>3.5999999999999942E-2</v>
      </c>
      <c r="H548">
        <f t="shared" si="185"/>
        <v>2.1599999999999966</v>
      </c>
      <c r="I548">
        <f t="shared" ref="I548:I556" si="187">+H548-5.88</f>
        <v>-3.7200000000000033</v>
      </c>
      <c r="J548">
        <v>2.81E-2</v>
      </c>
      <c r="K548">
        <f t="shared" si="186"/>
        <v>-132.38434163701081</v>
      </c>
    </row>
    <row r="549" spans="1:11">
      <c r="A549">
        <v>3</v>
      </c>
      <c r="B549">
        <v>5.82</v>
      </c>
      <c r="C549">
        <v>5.52</v>
      </c>
      <c r="D549" s="3">
        <v>0.48125000000000001</v>
      </c>
      <c r="E549" s="3">
        <v>0.48472222222222222</v>
      </c>
      <c r="F549">
        <f t="shared" si="183"/>
        <v>0.30000000000000071</v>
      </c>
      <c r="G549">
        <f t="shared" si="184"/>
        <v>6.0000000000000143E-2</v>
      </c>
      <c r="H549">
        <f t="shared" si="185"/>
        <v>3.6000000000000085</v>
      </c>
      <c r="I549">
        <f t="shared" si="187"/>
        <v>-2.2799999999999914</v>
      </c>
      <c r="J549">
        <v>2.8199999999999999E-2</v>
      </c>
      <c r="K549">
        <f t="shared" si="186"/>
        <v>-80.851063829786924</v>
      </c>
    </row>
    <row r="550" spans="1:11">
      <c r="A550">
        <v>4</v>
      </c>
      <c r="B550">
        <v>5.69</v>
      </c>
      <c r="C550">
        <v>5.33</v>
      </c>
      <c r="D550" s="3">
        <v>0.48541666666666666</v>
      </c>
      <c r="E550" s="3">
        <v>0.48888888888888887</v>
      </c>
      <c r="F550">
        <f t="shared" si="183"/>
        <v>0.36000000000000032</v>
      </c>
      <c r="G550">
        <f t="shared" si="184"/>
        <v>7.2000000000000064E-2</v>
      </c>
      <c r="H550">
        <f t="shared" si="185"/>
        <v>4.3200000000000038</v>
      </c>
      <c r="I550">
        <f t="shared" si="187"/>
        <v>-1.5599999999999961</v>
      </c>
      <c r="J550">
        <v>3.4200000000000001E-2</v>
      </c>
      <c r="K550">
        <f t="shared" si="186"/>
        <v>-45.614035087719181</v>
      </c>
    </row>
    <row r="551" spans="1:11">
      <c r="A551">
        <v>5</v>
      </c>
      <c r="B551">
        <v>5.77</v>
      </c>
      <c r="C551">
        <v>5.56</v>
      </c>
      <c r="D551" s="3">
        <v>0.48958333333333331</v>
      </c>
      <c r="E551" s="3">
        <v>0.49305555555555558</v>
      </c>
      <c r="F551">
        <f t="shared" si="183"/>
        <v>0.20999999999999996</v>
      </c>
      <c r="G551">
        <f t="shared" si="184"/>
        <v>4.1999999999999996E-2</v>
      </c>
      <c r="H551">
        <f t="shared" si="185"/>
        <v>2.5199999999999996</v>
      </c>
      <c r="I551">
        <f t="shared" si="187"/>
        <v>-3.3600000000000003</v>
      </c>
      <c r="J551">
        <v>3.7400000000000003E-2</v>
      </c>
      <c r="K551">
        <f t="shared" si="186"/>
        <v>-89.839572192513373</v>
      </c>
    </row>
    <row r="552" spans="1:11">
      <c r="A552">
        <v>6</v>
      </c>
      <c r="B552">
        <v>5.64</v>
      </c>
      <c r="C552">
        <v>5.4</v>
      </c>
      <c r="D552" s="3">
        <v>0.49375000000000002</v>
      </c>
      <c r="E552" s="3">
        <v>0.49722222222222223</v>
      </c>
      <c r="F552">
        <f t="shared" si="183"/>
        <v>0.23999999999999932</v>
      </c>
      <c r="G552">
        <f t="shared" si="184"/>
        <v>4.7999999999999862E-2</v>
      </c>
      <c r="H552">
        <f t="shared" si="185"/>
        <v>2.8799999999999919</v>
      </c>
      <c r="I552">
        <f t="shared" si="187"/>
        <v>-3.000000000000008</v>
      </c>
      <c r="J552">
        <v>2.46E-2</v>
      </c>
      <c r="K552">
        <f t="shared" si="186"/>
        <v>-121.95121951219545</v>
      </c>
    </row>
    <row r="553" spans="1:11">
      <c r="A553">
        <v>7</v>
      </c>
      <c r="B553">
        <v>5.37</v>
      </c>
      <c r="C553">
        <v>4.8099999999999996</v>
      </c>
      <c r="D553" s="3">
        <v>0.49722222222222223</v>
      </c>
      <c r="E553" s="3">
        <v>0.50069444444444444</v>
      </c>
      <c r="F553">
        <f t="shared" si="183"/>
        <v>0.5600000000000005</v>
      </c>
      <c r="G553">
        <f t="shared" si="184"/>
        <v>0.1120000000000001</v>
      </c>
      <c r="H553">
        <f t="shared" si="185"/>
        <v>6.720000000000006</v>
      </c>
      <c r="I553">
        <f t="shared" si="187"/>
        <v>0.84000000000000608</v>
      </c>
      <c r="J553">
        <v>3.56E-2</v>
      </c>
      <c r="K553">
        <f t="shared" si="186"/>
        <v>23.5955056179777</v>
      </c>
    </row>
    <row r="554" spans="1:11">
      <c r="A554">
        <v>8</v>
      </c>
      <c r="B554">
        <v>5.0599999999999996</v>
      </c>
      <c r="C554">
        <v>4.9000000000000004</v>
      </c>
      <c r="D554" s="3">
        <v>0.50138888888888888</v>
      </c>
      <c r="E554" s="3">
        <v>0.50486111111111109</v>
      </c>
      <c r="F554">
        <f t="shared" si="183"/>
        <v>0.15999999999999925</v>
      </c>
      <c r="G554">
        <f t="shared" si="184"/>
        <v>3.1999999999999848E-2</v>
      </c>
      <c r="H554">
        <f t="shared" si="185"/>
        <v>1.9199999999999908</v>
      </c>
      <c r="I554">
        <f t="shared" si="187"/>
        <v>-3.9600000000000088</v>
      </c>
      <c r="J554">
        <v>1.5299999999999999E-2</v>
      </c>
      <c r="K554">
        <f t="shared" si="186"/>
        <v>-258.82352941176532</v>
      </c>
    </row>
    <row r="555" spans="1:11">
      <c r="A555">
        <v>9</v>
      </c>
      <c r="B555">
        <v>5.4</v>
      </c>
      <c r="C555">
        <v>4.6500000000000004</v>
      </c>
      <c r="D555" s="3">
        <v>0.50555555555555554</v>
      </c>
      <c r="E555" s="3">
        <v>0.50902777777777775</v>
      </c>
      <c r="F555">
        <f t="shared" si="183"/>
        <v>0.75</v>
      </c>
      <c r="G555">
        <f t="shared" si="184"/>
        <v>0.15</v>
      </c>
      <c r="H555">
        <f t="shared" si="185"/>
        <v>9</v>
      </c>
      <c r="I555">
        <f t="shared" si="187"/>
        <v>3.12</v>
      </c>
      <c r="J555">
        <v>2.35E-2</v>
      </c>
      <c r="K555">
        <f t="shared" si="186"/>
        <v>132.76595744680853</v>
      </c>
    </row>
    <row r="556" spans="1:11">
      <c r="A556">
        <v>10</v>
      </c>
      <c r="B556">
        <v>5.47</v>
      </c>
      <c r="C556">
        <v>5.17</v>
      </c>
      <c r="D556" s="3">
        <v>0.51041666666666663</v>
      </c>
      <c r="E556" s="3">
        <v>0.51388888888888895</v>
      </c>
      <c r="F556">
        <f t="shared" si="183"/>
        <v>0.29999999999999982</v>
      </c>
      <c r="G556">
        <f t="shared" si="184"/>
        <v>5.9999999999999963E-2</v>
      </c>
      <c r="H556">
        <f t="shared" si="185"/>
        <v>3.5999999999999979</v>
      </c>
      <c r="I556">
        <f t="shared" si="187"/>
        <v>-2.280000000000002</v>
      </c>
      <c r="J556">
        <v>2.8799999999999999E-2</v>
      </c>
      <c r="K556">
        <f t="shared" si="186"/>
        <v>-79.166666666666742</v>
      </c>
    </row>
    <row r="557" spans="1:11">
      <c r="A557" t="s">
        <v>9</v>
      </c>
      <c r="B557">
        <v>5.9</v>
      </c>
      <c r="C557">
        <v>5.41</v>
      </c>
      <c r="D557" s="3">
        <v>0.51666666666666672</v>
      </c>
      <c r="E557" s="3">
        <v>0.52013888888888882</v>
      </c>
      <c r="F557">
        <f t="shared" si="183"/>
        <v>0.49000000000000021</v>
      </c>
      <c r="G557">
        <f t="shared" si="184"/>
        <v>9.8000000000000045E-2</v>
      </c>
      <c r="H557">
        <f t="shared" si="185"/>
        <v>5.8800000000000026</v>
      </c>
    </row>
    <row r="558" spans="1:11">
      <c r="D558" s="3"/>
      <c r="E558" s="3"/>
    </row>
    <row r="559" spans="1:11">
      <c r="D559" s="3"/>
      <c r="E559" s="3"/>
    </row>
    <row r="560" spans="1:11">
      <c r="D560" s="3"/>
      <c r="E560" s="3"/>
    </row>
    <row r="561" spans="1:11">
      <c r="D561" s="3"/>
      <c r="E561" s="3"/>
    </row>
    <row r="562" spans="1:11">
      <c r="A562" t="s">
        <v>68</v>
      </c>
      <c r="D562" s="3"/>
      <c r="E562" s="3"/>
    </row>
    <row r="563" spans="1:11">
      <c r="F563" t="s">
        <v>14</v>
      </c>
      <c r="J563" t="s">
        <v>16</v>
      </c>
    </row>
    <row r="564" spans="1:11">
      <c r="A564" t="s">
        <v>45</v>
      </c>
      <c r="B564" t="s">
        <v>19</v>
      </c>
      <c r="C564" t="s">
        <v>20</v>
      </c>
      <c r="D564" t="s">
        <v>21</v>
      </c>
      <c r="E564" t="s">
        <v>22</v>
      </c>
      <c r="F564" t="s">
        <v>23</v>
      </c>
      <c r="G564" t="s">
        <v>24</v>
      </c>
      <c r="H564" t="s">
        <v>25</v>
      </c>
      <c r="I564" t="s">
        <v>25</v>
      </c>
      <c r="J564" s="4" t="s">
        <v>29</v>
      </c>
      <c r="K564" t="s">
        <v>27</v>
      </c>
    </row>
    <row r="565" spans="1:11">
      <c r="A565">
        <v>1</v>
      </c>
      <c r="B565">
        <v>5.4</v>
      </c>
      <c r="C565">
        <v>4.97</v>
      </c>
      <c r="D565" s="3">
        <v>0.52013888888888882</v>
      </c>
      <c r="E565" s="3">
        <v>0.52361111111111114</v>
      </c>
      <c r="F565">
        <f t="shared" ref="F565:F575" si="188">+B565-C565</f>
        <v>0.4300000000000006</v>
      </c>
      <c r="G565">
        <f t="shared" ref="G565:G575" si="189">+F565/5</f>
        <v>8.6000000000000118E-2</v>
      </c>
      <c r="H565">
        <f t="shared" ref="H565:H575" si="190">+G565*60</f>
        <v>5.1600000000000072</v>
      </c>
      <c r="I565">
        <f>+H565-1.2</f>
        <v>3.9600000000000071</v>
      </c>
      <c r="J565">
        <v>2.6800000000000001E-2</v>
      </c>
      <c r="K565">
        <f t="shared" ref="K565:K574" si="191">+I565/J565</f>
        <v>147.761194029851</v>
      </c>
    </row>
    <row r="566" spans="1:11">
      <c r="A566">
        <v>2</v>
      </c>
      <c r="B566">
        <v>5.2</v>
      </c>
      <c r="C566">
        <v>4.49</v>
      </c>
      <c r="D566" s="3">
        <v>0.52430555555555558</v>
      </c>
      <c r="E566" s="3">
        <v>0.52777777777777779</v>
      </c>
      <c r="F566">
        <f t="shared" si="188"/>
        <v>0.71</v>
      </c>
      <c r="G566">
        <f t="shared" si="189"/>
        <v>0.14199999999999999</v>
      </c>
      <c r="H566">
        <f t="shared" si="190"/>
        <v>8.52</v>
      </c>
      <c r="I566">
        <f t="shared" ref="I566:I574" si="192">+H566-1.2</f>
        <v>7.3199999999999994</v>
      </c>
      <c r="J566">
        <v>2.81E-2</v>
      </c>
      <c r="K566">
        <f t="shared" si="191"/>
        <v>260.4982206405694</v>
      </c>
    </row>
    <row r="567" spans="1:11">
      <c r="A567">
        <v>3</v>
      </c>
      <c r="B567">
        <v>5.28</v>
      </c>
      <c r="C567">
        <v>5.09</v>
      </c>
      <c r="D567" s="3">
        <v>0.52847222222222223</v>
      </c>
      <c r="E567" s="3">
        <v>0.53194444444444444</v>
      </c>
      <c r="F567">
        <f t="shared" si="188"/>
        <v>0.19000000000000039</v>
      </c>
      <c r="G567">
        <f t="shared" si="189"/>
        <v>3.8000000000000075E-2</v>
      </c>
      <c r="H567">
        <f t="shared" si="190"/>
        <v>2.2800000000000047</v>
      </c>
      <c r="I567">
        <f t="shared" si="192"/>
        <v>1.0800000000000047</v>
      </c>
      <c r="J567">
        <v>2.8199999999999999E-2</v>
      </c>
      <c r="K567">
        <f t="shared" si="191"/>
        <v>38.297872340425698</v>
      </c>
    </row>
    <row r="568" spans="1:11">
      <c r="A568">
        <v>4</v>
      </c>
      <c r="B568">
        <v>5.27</v>
      </c>
      <c r="C568">
        <v>5.05</v>
      </c>
      <c r="D568" s="3">
        <v>0.53333333333333333</v>
      </c>
      <c r="E568" s="3">
        <v>0.53680555555555554</v>
      </c>
      <c r="F568">
        <f t="shared" si="188"/>
        <v>0.21999999999999975</v>
      </c>
      <c r="G568">
        <f t="shared" si="189"/>
        <v>4.3999999999999949E-2</v>
      </c>
      <c r="H568">
        <f t="shared" si="190"/>
        <v>2.639999999999997</v>
      </c>
      <c r="I568">
        <f t="shared" si="192"/>
        <v>1.4399999999999971</v>
      </c>
      <c r="J568">
        <v>3.4200000000000001E-2</v>
      </c>
      <c r="K568">
        <f t="shared" si="191"/>
        <v>42.105263157894647</v>
      </c>
    </row>
    <row r="569" spans="1:11">
      <c r="A569">
        <v>5</v>
      </c>
      <c r="B569">
        <v>5.37</v>
      </c>
      <c r="C569">
        <v>4.95</v>
      </c>
      <c r="D569" s="3">
        <v>0.53819444444444442</v>
      </c>
      <c r="E569" s="3">
        <v>0.54166666666666663</v>
      </c>
      <c r="F569">
        <f t="shared" si="188"/>
        <v>0.41999999999999993</v>
      </c>
      <c r="G569">
        <f t="shared" si="189"/>
        <v>8.3999999999999991E-2</v>
      </c>
      <c r="H569">
        <f t="shared" si="190"/>
        <v>5.0399999999999991</v>
      </c>
      <c r="I569">
        <f t="shared" si="192"/>
        <v>3.839999999999999</v>
      </c>
      <c r="J569">
        <v>3.7400000000000003E-2</v>
      </c>
      <c r="K569">
        <f t="shared" si="191"/>
        <v>102.67379679144382</v>
      </c>
    </row>
    <row r="570" spans="1:11">
      <c r="A570">
        <v>6</v>
      </c>
      <c r="B570">
        <v>5.39</v>
      </c>
      <c r="C570">
        <v>5.2</v>
      </c>
      <c r="D570" s="3">
        <v>0.54236111111111118</v>
      </c>
      <c r="E570" s="3">
        <v>0.54583333333333328</v>
      </c>
      <c r="F570">
        <f t="shared" si="188"/>
        <v>0.1899999999999995</v>
      </c>
      <c r="G570">
        <f t="shared" si="189"/>
        <v>3.7999999999999902E-2</v>
      </c>
      <c r="H570">
        <f t="shared" si="190"/>
        <v>2.279999999999994</v>
      </c>
      <c r="I570">
        <f t="shared" si="192"/>
        <v>1.0799999999999941</v>
      </c>
      <c r="J570">
        <v>2.46E-2</v>
      </c>
      <c r="K570">
        <f t="shared" si="191"/>
        <v>43.902439024390006</v>
      </c>
    </row>
    <row r="571" spans="1:11">
      <c r="A571">
        <v>7</v>
      </c>
      <c r="B571">
        <v>5.5</v>
      </c>
      <c r="C571">
        <v>4.99</v>
      </c>
      <c r="D571" s="3">
        <v>0.54652777777777783</v>
      </c>
      <c r="E571" s="3">
        <v>0.55000000000000004</v>
      </c>
      <c r="F571">
        <f t="shared" si="188"/>
        <v>0.50999999999999979</v>
      </c>
      <c r="G571">
        <f t="shared" si="189"/>
        <v>0.10199999999999995</v>
      </c>
      <c r="H571">
        <f t="shared" si="190"/>
        <v>6.1199999999999974</v>
      </c>
      <c r="I571">
        <f t="shared" si="192"/>
        <v>4.9199999999999973</v>
      </c>
      <c r="J571">
        <v>3.56E-2</v>
      </c>
      <c r="K571">
        <f t="shared" si="191"/>
        <v>138.20224719101117</v>
      </c>
    </row>
    <row r="572" spans="1:11">
      <c r="A572">
        <v>8</v>
      </c>
      <c r="B572">
        <v>5.35</v>
      </c>
      <c r="C572">
        <v>5.16</v>
      </c>
      <c r="D572" s="3">
        <v>0.55069444444444449</v>
      </c>
      <c r="E572" s="3">
        <v>0.5541666666666667</v>
      </c>
      <c r="F572">
        <f t="shared" si="188"/>
        <v>0.1899999999999995</v>
      </c>
      <c r="G572">
        <f t="shared" si="189"/>
        <v>3.7999999999999902E-2</v>
      </c>
      <c r="H572">
        <f t="shared" si="190"/>
        <v>2.279999999999994</v>
      </c>
      <c r="I572">
        <f t="shared" si="192"/>
        <v>1.0799999999999941</v>
      </c>
      <c r="J572">
        <v>1.5299999999999999E-2</v>
      </c>
      <c r="K572">
        <f t="shared" si="191"/>
        <v>70.588235294117268</v>
      </c>
    </row>
    <row r="573" spans="1:11">
      <c r="A573">
        <v>9</v>
      </c>
      <c r="B573">
        <v>5.22</v>
      </c>
      <c r="C573">
        <v>4.7699999999999996</v>
      </c>
      <c r="D573" s="3">
        <v>0.55486111111111114</v>
      </c>
      <c r="E573" s="3">
        <v>0.55833333333333335</v>
      </c>
      <c r="F573">
        <f t="shared" si="188"/>
        <v>0.45000000000000018</v>
      </c>
      <c r="G573">
        <f t="shared" si="189"/>
        <v>9.0000000000000038E-2</v>
      </c>
      <c r="H573">
        <f t="shared" si="190"/>
        <v>5.4000000000000021</v>
      </c>
      <c r="I573">
        <f t="shared" si="192"/>
        <v>4.200000000000002</v>
      </c>
      <c r="J573">
        <v>2.35E-2</v>
      </c>
      <c r="K573">
        <f t="shared" si="191"/>
        <v>178.72340425531922</v>
      </c>
    </row>
    <row r="574" spans="1:11">
      <c r="A574">
        <v>10</v>
      </c>
      <c r="B574">
        <v>5.56</v>
      </c>
      <c r="C574">
        <v>5.0999999999999996</v>
      </c>
      <c r="D574" s="3">
        <v>0.55902777777777779</v>
      </c>
      <c r="E574" s="3">
        <v>0.5625</v>
      </c>
      <c r="F574">
        <f t="shared" si="188"/>
        <v>0.45999999999999996</v>
      </c>
      <c r="G574">
        <f t="shared" si="189"/>
        <v>9.1999999999999998E-2</v>
      </c>
      <c r="H574">
        <f t="shared" si="190"/>
        <v>5.52</v>
      </c>
      <c r="I574">
        <f t="shared" si="192"/>
        <v>4.3199999999999994</v>
      </c>
      <c r="J574">
        <v>2.8799999999999999E-2</v>
      </c>
      <c r="K574">
        <f t="shared" si="191"/>
        <v>149.99999999999997</v>
      </c>
    </row>
    <row r="575" spans="1:11">
      <c r="A575" t="s">
        <v>9</v>
      </c>
      <c r="B575">
        <v>5.73</v>
      </c>
      <c r="C575">
        <v>5.63</v>
      </c>
      <c r="D575" s="3">
        <v>0.56319444444444444</v>
      </c>
      <c r="E575" s="3">
        <v>0.56666666666666665</v>
      </c>
      <c r="F575">
        <f t="shared" si="188"/>
        <v>0.10000000000000053</v>
      </c>
      <c r="G575">
        <f t="shared" si="189"/>
        <v>2.0000000000000108E-2</v>
      </c>
      <c r="H575">
        <f t="shared" si="190"/>
        <v>1.2000000000000064</v>
      </c>
    </row>
    <row r="576" spans="1:11">
      <c r="D576" s="3"/>
      <c r="E576" s="3"/>
    </row>
    <row r="577" spans="1:11">
      <c r="D577" s="3"/>
      <c r="E577" s="3"/>
    </row>
    <row r="578" spans="1:11">
      <c r="D578" s="3"/>
      <c r="E578" s="3"/>
    </row>
    <row r="579" spans="1:11">
      <c r="D579" s="3"/>
      <c r="E579" s="3"/>
    </row>
    <row r="580" spans="1:11">
      <c r="A580" t="s">
        <v>52</v>
      </c>
      <c r="D580" s="3"/>
      <c r="E580" s="3"/>
    </row>
    <row r="581" spans="1:11">
      <c r="F581" t="s">
        <v>14</v>
      </c>
      <c r="J581" t="s">
        <v>16</v>
      </c>
    </row>
    <row r="582" spans="1:11">
      <c r="A582" t="s">
        <v>45</v>
      </c>
      <c r="B582" t="s">
        <v>19</v>
      </c>
      <c r="C582" t="s">
        <v>20</v>
      </c>
      <c r="D582" t="s">
        <v>21</v>
      </c>
      <c r="E582" t="s">
        <v>22</v>
      </c>
      <c r="F582" t="s">
        <v>23</v>
      </c>
      <c r="G582" t="s">
        <v>24</v>
      </c>
      <c r="H582" t="s">
        <v>25</v>
      </c>
      <c r="I582" t="s">
        <v>25</v>
      </c>
      <c r="J582" s="4" t="s">
        <v>29</v>
      </c>
      <c r="K582" t="s">
        <v>27</v>
      </c>
    </row>
    <row r="583" spans="1:11">
      <c r="A583">
        <v>1</v>
      </c>
      <c r="B583">
        <v>5.36</v>
      </c>
      <c r="C583">
        <v>5.12</v>
      </c>
      <c r="D583" s="3">
        <v>0.56805555555555554</v>
      </c>
      <c r="E583" s="3">
        <v>0.57152777777777775</v>
      </c>
      <c r="F583">
        <f t="shared" ref="F583:F593" si="193">+B583-C583</f>
        <v>0.24000000000000021</v>
      </c>
      <c r="G583">
        <f t="shared" ref="G583:G593" si="194">+F583/5</f>
        <v>4.8000000000000043E-2</v>
      </c>
      <c r="H583">
        <f t="shared" ref="H583:H593" si="195">+G583*60</f>
        <v>2.8800000000000026</v>
      </c>
      <c r="I583">
        <f>+H583-2.4</f>
        <v>0.48000000000000265</v>
      </c>
      <c r="J583">
        <v>2.6800000000000001E-2</v>
      </c>
      <c r="K583">
        <f t="shared" ref="K583:K592" si="196">+I583/J583</f>
        <v>17.910447761194128</v>
      </c>
    </row>
    <row r="584" spans="1:11">
      <c r="A584">
        <v>2</v>
      </c>
      <c r="B584">
        <v>5.87</v>
      </c>
      <c r="C584">
        <v>5.72</v>
      </c>
      <c r="D584" s="3">
        <v>0.57222222222222219</v>
      </c>
      <c r="E584" s="3">
        <v>0.5756944444444444</v>
      </c>
      <c r="F584">
        <f t="shared" si="193"/>
        <v>0.15000000000000036</v>
      </c>
      <c r="G584">
        <f t="shared" si="194"/>
        <v>3.0000000000000072E-2</v>
      </c>
      <c r="H584">
        <f t="shared" si="195"/>
        <v>1.8000000000000043</v>
      </c>
      <c r="I584">
        <f t="shared" ref="I584:I592" si="197">+H584-2.4</f>
        <v>-0.59999999999999565</v>
      </c>
      <c r="J584">
        <v>2.81E-2</v>
      </c>
      <c r="K584">
        <f t="shared" si="196"/>
        <v>-21.352313167259631</v>
      </c>
    </row>
    <row r="585" spans="1:11">
      <c r="A585">
        <v>3</v>
      </c>
      <c r="B585">
        <v>5.9</v>
      </c>
      <c r="C585">
        <v>5.44</v>
      </c>
      <c r="D585" s="3">
        <v>0.5756944444444444</v>
      </c>
      <c r="E585" s="3">
        <v>0.57916666666666672</v>
      </c>
      <c r="F585">
        <f t="shared" si="193"/>
        <v>0.45999999999999996</v>
      </c>
      <c r="G585">
        <f t="shared" si="194"/>
        <v>9.1999999999999998E-2</v>
      </c>
      <c r="H585">
        <f t="shared" si="195"/>
        <v>5.52</v>
      </c>
      <c r="I585">
        <f t="shared" si="197"/>
        <v>3.1199999999999997</v>
      </c>
      <c r="J585">
        <v>2.8199999999999999E-2</v>
      </c>
      <c r="K585">
        <f t="shared" si="196"/>
        <v>110.63829787234042</v>
      </c>
    </row>
    <row r="586" spans="1:11">
      <c r="A586">
        <v>4</v>
      </c>
      <c r="B586">
        <v>5.34</v>
      </c>
      <c r="C586">
        <v>5.1100000000000003</v>
      </c>
      <c r="D586" s="3">
        <v>0.57986111111111105</v>
      </c>
      <c r="E586" s="3">
        <v>0.58333333333333337</v>
      </c>
      <c r="F586">
        <f t="shared" si="193"/>
        <v>0.22999999999999954</v>
      </c>
      <c r="G586">
        <f t="shared" si="194"/>
        <v>4.5999999999999909E-2</v>
      </c>
      <c r="H586">
        <f t="shared" si="195"/>
        <v>2.7599999999999945</v>
      </c>
      <c r="I586">
        <f t="shared" si="197"/>
        <v>0.35999999999999455</v>
      </c>
      <c r="J586">
        <v>3.4200000000000001E-2</v>
      </c>
      <c r="K586">
        <f t="shared" si="196"/>
        <v>10.526315789473525</v>
      </c>
    </row>
    <row r="587" spans="1:11">
      <c r="A587">
        <v>5</v>
      </c>
      <c r="B587">
        <v>5.22</v>
      </c>
      <c r="C587">
        <v>4.87</v>
      </c>
      <c r="D587" s="3">
        <v>0.58333333333333337</v>
      </c>
      <c r="E587" s="3">
        <v>0.58680555555555558</v>
      </c>
      <c r="F587">
        <f t="shared" si="193"/>
        <v>0.34999999999999964</v>
      </c>
      <c r="G587">
        <f t="shared" si="194"/>
        <v>6.9999999999999923E-2</v>
      </c>
      <c r="H587">
        <f t="shared" si="195"/>
        <v>4.1999999999999957</v>
      </c>
      <c r="I587">
        <f t="shared" si="197"/>
        <v>1.7999999999999958</v>
      </c>
      <c r="J587">
        <v>3.7400000000000003E-2</v>
      </c>
      <c r="K587">
        <f t="shared" si="196"/>
        <v>48.128342245989188</v>
      </c>
    </row>
    <row r="588" spans="1:11">
      <c r="A588">
        <v>6</v>
      </c>
      <c r="B588">
        <v>5.55</v>
      </c>
      <c r="C588">
        <v>5.35</v>
      </c>
      <c r="D588" s="3">
        <v>0.58750000000000002</v>
      </c>
      <c r="E588" s="3">
        <v>0.59097222222222223</v>
      </c>
      <c r="F588">
        <f t="shared" si="193"/>
        <v>0.20000000000000018</v>
      </c>
      <c r="G588">
        <f t="shared" si="194"/>
        <v>4.0000000000000036E-2</v>
      </c>
      <c r="H588">
        <f t="shared" si="195"/>
        <v>2.4000000000000021</v>
      </c>
      <c r="I588">
        <f t="shared" si="197"/>
        <v>0</v>
      </c>
      <c r="J588">
        <v>2.46E-2</v>
      </c>
      <c r="K588">
        <f t="shared" si="196"/>
        <v>0</v>
      </c>
    </row>
    <row r="589" spans="1:11">
      <c r="A589">
        <v>7</v>
      </c>
      <c r="B589">
        <v>5.18</v>
      </c>
      <c r="C589">
        <v>4.5599999999999996</v>
      </c>
      <c r="D589" s="3">
        <v>0.59097222222222223</v>
      </c>
      <c r="E589" s="3">
        <v>0.59444444444444444</v>
      </c>
      <c r="F589">
        <f t="shared" si="193"/>
        <v>0.62000000000000011</v>
      </c>
      <c r="G589">
        <f t="shared" si="194"/>
        <v>0.12400000000000003</v>
      </c>
      <c r="H589">
        <f t="shared" si="195"/>
        <v>7.4400000000000013</v>
      </c>
      <c r="I589">
        <f t="shared" si="197"/>
        <v>5.0400000000000009</v>
      </c>
      <c r="J589">
        <v>3.56E-2</v>
      </c>
      <c r="K589">
        <f t="shared" si="196"/>
        <v>141.57303370786519</v>
      </c>
    </row>
    <row r="590" spans="1:11">
      <c r="A590">
        <v>8</v>
      </c>
      <c r="B590">
        <v>5.49</v>
      </c>
      <c r="C590">
        <v>5.13</v>
      </c>
      <c r="D590" s="3">
        <v>0.59583333333333333</v>
      </c>
      <c r="E590" s="3">
        <v>0.59930555555555554</v>
      </c>
      <c r="F590">
        <f t="shared" si="193"/>
        <v>0.36000000000000032</v>
      </c>
      <c r="G590">
        <f t="shared" si="194"/>
        <v>7.2000000000000064E-2</v>
      </c>
      <c r="H590">
        <f t="shared" si="195"/>
        <v>4.3200000000000038</v>
      </c>
      <c r="I590">
        <f t="shared" si="197"/>
        <v>1.9200000000000039</v>
      </c>
      <c r="J590">
        <v>1.5299999999999999E-2</v>
      </c>
      <c r="K590">
        <f t="shared" si="196"/>
        <v>125.49019607843164</v>
      </c>
    </row>
    <row r="591" spans="1:11">
      <c r="A591">
        <v>9</v>
      </c>
      <c r="B591">
        <v>5.0599999999999996</v>
      </c>
      <c r="C591">
        <v>4.75</v>
      </c>
      <c r="D591" s="3">
        <v>0.6</v>
      </c>
      <c r="E591" s="3">
        <v>0.60347222222222219</v>
      </c>
      <c r="F591">
        <f t="shared" si="193"/>
        <v>0.30999999999999961</v>
      </c>
      <c r="G591">
        <f t="shared" si="194"/>
        <v>6.1999999999999923E-2</v>
      </c>
      <c r="H591">
        <f t="shared" si="195"/>
        <v>3.7199999999999953</v>
      </c>
      <c r="I591">
        <f t="shared" si="197"/>
        <v>1.3199999999999954</v>
      </c>
      <c r="J591">
        <v>2.35E-2</v>
      </c>
      <c r="K591">
        <f t="shared" si="196"/>
        <v>56.170212765957253</v>
      </c>
    </row>
    <row r="592" spans="1:11">
      <c r="A592">
        <v>10</v>
      </c>
      <c r="B592">
        <v>5.6</v>
      </c>
      <c r="C592">
        <v>5.45</v>
      </c>
      <c r="D592" s="3">
        <v>0.60416666666666663</v>
      </c>
      <c r="E592" s="3">
        <v>0.60763888888888895</v>
      </c>
      <c r="F592">
        <f t="shared" si="193"/>
        <v>0.14999999999999947</v>
      </c>
      <c r="G592">
        <f t="shared" si="194"/>
        <v>2.9999999999999895E-2</v>
      </c>
      <c r="H592">
        <f t="shared" si="195"/>
        <v>1.7999999999999936</v>
      </c>
      <c r="I592">
        <f t="shared" si="197"/>
        <v>-0.60000000000000631</v>
      </c>
      <c r="J592">
        <v>2.8799999999999999E-2</v>
      </c>
      <c r="K592">
        <f t="shared" si="196"/>
        <v>-20.833333333333552</v>
      </c>
    </row>
    <row r="593" spans="1:11">
      <c r="A593" t="s">
        <v>36</v>
      </c>
      <c r="B593">
        <v>5.96</v>
      </c>
      <c r="C593">
        <v>5.76</v>
      </c>
      <c r="D593" s="3">
        <v>0.60833333333333328</v>
      </c>
      <c r="E593" s="3">
        <v>0.6118055555555556</v>
      </c>
      <c r="F593">
        <f t="shared" si="193"/>
        <v>0.20000000000000018</v>
      </c>
      <c r="G593">
        <f t="shared" si="194"/>
        <v>4.0000000000000036E-2</v>
      </c>
      <c r="H593">
        <f t="shared" si="195"/>
        <v>2.4000000000000021</v>
      </c>
    </row>
    <row r="598" spans="1:11">
      <c r="A598" s="6" t="s">
        <v>69</v>
      </c>
      <c r="B598" s="1"/>
      <c r="C598" s="1"/>
      <c r="D598" s="1"/>
    </row>
    <row r="600" spans="1:11">
      <c r="F600" t="s">
        <v>14</v>
      </c>
      <c r="J600" t="s">
        <v>16</v>
      </c>
    </row>
    <row r="601" spans="1:11">
      <c r="A601" t="s">
        <v>45</v>
      </c>
      <c r="B601" t="s">
        <v>19</v>
      </c>
      <c r="C601" t="s">
        <v>20</v>
      </c>
      <c r="D601" t="s">
        <v>21</v>
      </c>
      <c r="E601" t="s">
        <v>22</v>
      </c>
      <c r="F601" t="s">
        <v>23</v>
      </c>
      <c r="G601" t="s">
        <v>24</v>
      </c>
      <c r="H601" t="s">
        <v>25</v>
      </c>
      <c r="I601" t="s">
        <v>25</v>
      </c>
      <c r="J601" s="4" t="s">
        <v>29</v>
      </c>
      <c r="K601" t="s">
        <v>27</v>
      </c>
    </row>
    <row r="602" spans="1:11">
      <c r="A602">
        <v>1</v>
      </c>
      <c r="B602">
        <v>5.38</v>
      </c>
      <c r="C602">
        <v>5.03</v>
      </c>
      <c r="D602" s="3">
        <v>0.37291666666666662</v>
      </c>
      <c r="E602" s="3">
        <v>0.37638888888888888</v>
      </c>
      <c r="F602">
        <f t="shared" ref="F602:F612" si="198">+B602-C602</f>
        <v>0.34999999999999964</v>
      </c>
      <c r="G602">
        <f t="shared" ref="G602:G612" si="199">+F602/5</f>
        <v>6.9999999999999923E-2</v>
      </c>
      <c r="H602">
        <f t="shared" ref="H602:H612" si="200">+G602*60</f>
        <v>4.1999999999999957</v>
      </c>
      <c r="I602">
        <f>+H602-0</f>
        <v>4.1999999999999957</v>
      </c>
      <c r="J602">
        <v>2.9600000000000001E-2</v>
      </c>
      <c r="K602">
        <f t="shared" ref="K602:K611" si="201">+I602/J602</f>
        <v>141.89189189189173</v>
      </c>
    </row>
    <row r="603" spans="1:11">
      <c r="A603">
        <v>2</v>
      </c>
      <c r="B603">
        <v>5.6</v>
      </c>
      <c r="C603">
        <v>5.34</v>
      </c>
      <c r="D603" s="3">
        <v>0.37708333333333338</v>
      </c>
      <c r="E603" s="3">
        <v>0.38055555555555554</v>
      </c>
      <c r="F603">
        <f t="shared" si="198"/>
        <v>0.25999999999999979</v>
      </c>
      <c r="G603">
        <f t="shared" si="199"/>
        <v>5.1999999999999956E-2</v>
      </c>
      <c r="H603">
        <f t="shared" si="200"/>
        <v>3.1199999999999974</v>
      </c>
      <c r="I603">
        <f t="shared" ref="I603:I611" si="202">+H603-0</f>
        <v>3.1199999999999974</v>
      </c>
      <c r="J603">
        <v>2.3E-2</v>
      </c>
      <c r="K603">
        <f t="shared" si="201"/>
        <v>135.65217391304336</v>
      </c>
    </row>
    <row r="604" spans="1:11">
      <c r="A604">
        <v>3</v>
      </c>
      <c r="B604">
        <v>5.81</v>
      </c>
      <c r="C604">
        <v>5.52</v>
      </c>
      <c r="D604" s="3">
        <v>0.38124999999999998</v>
      </c>
      <c r="E604" s="3">
        <v>0.38472222222222219</v>
      </c>
      <c r="F604">
        <f t="shared" si="198"/>
        <v>0.29000000000000004</v>
      </c>
      <c r="G604">
        <f t="shared" si="199"/>
        <v>5.800000000000001E-2</v>
      </c>
      <c r="H604">
        <f t="shared" si="200"/>
        <v>3.4800000000000004</v>
      </c>
      <c r="I604">
        <f t="shared" si="202"/>
        <v>3.4800000000000004</v>
      </c>
      <c r="J604">
        <v>2.1700000000000001E-2</v>
      </c>
      <c r="K604">
        <f t="shared" si="201"/>
        <v>160.36866359447006</v>
      </c>
    </row>
    <row r="605" spans="1:11">
      <c r="A605">
        <v>4</v>
      </c>
      <c r="B605">
        <v>5.78</v>
      </c>
      <c r="C605">
        <v>5.48</v>
      </c>
      <c r="D605" s="3">
        <v>0.38541666666666669</v>
      </c>
      <c r="E605" s="3">
        <v>0.3888888888888889</v>
      </c>
      <c r="F605">
        <f t="shared" si="198"/>
        <v>0.29999999999999982</v>
      </c>
      <c r="G605">
        <f t="shared" si="199"/>
        <v>5.9999999999999963E-2</v>
      </c>
      <c r="H605">
        <f t="shared" si="200"/>
        <v>3.5999999999999979</v>
      </c>
      <c r="I605">
        <f t="shared" si="202"/>
        <v>3.5999999999999979</v>
      </c>
      <c r="J605">
        <v>2.9899999999999999E-2</v>
      </c>
      <c r="K605">
        <f t="shared" si="201"/>
        <v>120.40133779264207</v>
      </c>
    </row>
    <row r="606" spans="1:11">
      <c r="A606">
        <v>5</v>
      </c>
      <c r="B606">
        <v>5.61</v>
      </c>
      <c r="C606">
        <v>5.41</v>
      </c>
      <c r="D606" s="3">
        <v>0.38958333333333334</v>
      </c>
      <c r="E606" s="3">
        <v>0.39305555555555555</v>
      </c>
      <c r="F606">
        <f t="shared" si="198"/>
        <v>0.20000000000000018</v>
      </c>
      <c r="G606">
        <f t="shared" si="199"/>
        <v>4.0000000000000036E-2</v>
      </c>
      <c r="H606">
        <f t="shared" si="200"/>
        <v>2.4000000000000021</v>
      </c>
      <c r="I606">
        <f t="shared" si="202"/>
        <v>2.4000000000000021</v>
      </c>
      <c r="J606">
        <v>2.3199999999999998E-2</v>
      </c>
      <c r="K606">
        <f t="shared" si="201"/>
        <v>103.44827586206907</v>
      </c>
    </row>
    <row r="607" spans="1:11">
      <c r="A607">
        <v>6</v>
      </c>
      <c r="B607">
        <v>5.87</v>
      </c>
      <c r="C607">
        <v>5.54</v>
      </c>
      <c r="D607" s="3">
        <v>0.39374999999999999</v>
      </c>
      <c r="E607" s="3">
        <v>0.3972222222222222</v>
      </c>
      <c r="F607">
        <f t="shared" si="198"/>
        <v>0.33000000000000007</v>
      </c>
      <c r="G607">
        <f t="shared" si="199"/>
        <v>6.6000000000000017E-2</v>
      </c>
      <c r="H607">
        <f t="shared" si="200"/>
        <v>3.9600000000000009</v>
      </c>
      <c r="I607">
        <f t="shared" si="202"/>
        <v>3.9600000000000009</v>
      </c>
      <c r="J607">
        <v>1.9400000000000001E-2</v>
      </c>
      <c r="K607">
        <f t="shared" si="201"/>
        <v>204.12371134020623</v>
      </c>
    </row>
    <row r="608" spans="1:11">
      <c r="A608">
        <v>7</v>
      </c>
      <c r="B608">
        <v>5.75</v>
      </c>
      <c r="C608">
        <v>5.48</v>
      </c>
      <c r="D608" s="3">
        <v>0.3979166666666667</v>
      </c>
      <c r="E608" s="3">
        <v>0.40138888888888885</v>
      </c>
      <c r="F608">
        <f t="shared" si="198"/>
        <v>0.26999999999999957</v>
      </c>
      <c r="G608">
        <f t="shared" si="199"/>
        <v>5.3999999999999916E-2</v>
      </c>
      <c r="H608">
        <f t="shared" si="200"/>
        <v>3.2399999999999949</v>
      </c>
      <c r="I608">
        <f t="shared" si="202"/>
        <v>3.2399999999999949</v>
      </c>
      <c r="J608">
        <v>1.4E-2</v>
      </c>
      <c r="K608">
        <f t="shared" si="201"/>
        <v>231.42857142857105</v>
      </c>
    </row>
    <row r="609" spans="1:11">
      <c r="A609">
        <v>8</v>
      </c>
      <c r="B609">
        <v>5.65</v>
      </c>
      <c r="C609">
        <v>4.46</v>
      </c>
      <c r="D609" s="3">
        <v>0.40138888888888885</v>
      </c>
      <c r="E609" s="3">
        <v>0.40486111111111112</v>
      </c>
      <c r="F609">
        <f t="shared" si="198"/>
        <v>1.1900000000000004</v>
      </c>
      <c r="G609">
        <f t="shared" si="199"/>
        <v>0.23800000000000007</v>
      </c>
      <c r="H609">
        <f t="shared" si="200"/>
        <v>14.280000000000005</v>
      </c>
      <c r="I609">
        <f t="shared" si="202"/>
        <v>14.280000000000005</v>
      </c>
      <c r="J609">
        <v>3.2099999999999997E-2</v>
      </c>
      <c r="K609">
        <f t="shared" si="201"/>
        <v>444.85981308411232</v>
      </c>
    </row>
    <row r="610" spans="1:11">
      <c r="A610">
        <v>9</v>
      </c>
      <c r="B610">
        <v>5.49</v>
      </c>
      <c r="C610">
        <v>5.18</v>
      </c>
      <c r="D610" s="3">
        <v>0.4055555555555555</v>
      </c>
      <c r="E610" s="3">
        <v>0.40902777777777777</v>
      </c>
      <c r="F610">
        <f t="shared" si="198"/>
        <v>0.3100000000000005</v>
      </c>
      <c r="G610">
        <f t="shared" si="199"/>
        <v>6.2000000000000097E-2</v>
      </c>
      <c r="H610">
        <f t="shared" si="200"/>
        <v>3.720000000000006</v>
      </c>
      <c r="I610">
        <f t="shared" si="202"/>
        <v>3.720000000000006</v>
      </c>
      <c r="J610">
        <v>4.5600000000000002E-2</v>
      </c>
      <c r="K610">
        <f t="shared" si="201"/>
        <v>81.578947368421183</v>
      </c>
    </row>
    <row r="611" spans="1:11">
      <c r="A611">
        <v>10</v>
      </c>
      <c r="B611">
        <v>5.19</v>
      </c>
      <c r="C611">
        <v>4.8</v>
      </c>
      <c r="D611" s="3">
        <v>0.40902777777777777</v>
      </c>
      <c r="E611" s="3">
        <v>0.41249999999999998</v>
      </c>
      <c r="F611">
        <f t="shared" si="198"/>
        <v>0.39000000000000057</v>
      </c>
      <c r="G611">
        <f t="shared" si="199"/>
        <v>7.8000000000000111E-2</v>
      </c>
      <c r="H611">
        <f t="shared" si="200"/>
        <v>4.6800000000000068</v>
      </c>
      <c r="I611">
        <f t="shared" si="202"/>
        <v>4.6800000000000068</v>
      </c>
      <c r="J611">
        <v>2.6800000000000001E-2</v>
      </c>
      <c r="K611">
        <f t="shared" si="201"/>
        <v>174.62686567164204</v>
      </c>
    </row>
    <row r="612" spans="1:11">
      <c r="A612" t="s">
        <v>9</v>
      </c>
      <c r="B612">
        <v>5.76</v>
      </c>
      <c r="C612">
        <v>5.76</v>
      </c>
      <c r="D612" s="3">
        <v>0.41319444444444442</v>
      </c>
      <c r="E612" s="3">
        <v>0.41666666666666669</v>
      </c>
      <c r="F612">
        <f t="shared" si="198"/>
        <v>0</v>
      </c>
      <c r="G612">
        <f t="shared" si="199"/>
        <v>0</v>
      </c>
      <c r="H612">
        <f t="shared" si="200"/>
        <v>0</v>
      </c>
    </row>
    <row r="617" spans="1:11">
      <c r="F617" t="s">
        <v>14</v>
      </c>
      <c r="J617" t="s">
        <v>16</v>
      </c>
    </row>
    <row r="618" spans="1:11">
      <c r="A618" t="s">
        <v>45</v>
      </c>
      <c r="B618" t="s">
        <v>19</v>
      </c>
      <c r="C618" t="s">
        <v>20</v>
      </c>
      <c r="D618" t="s">
        <v>21</v>
      </c>
      <c r="E618" t="s">
        <v>22</v>
      </c>
      <c r="F618" t="s">
        <v>23</v>
      </c>
      <c r="G618" t="s">
        <v>24</v>
      </c>
      <c r="H618" t="s">
        <v>25</v>
      </c>
      <c r="I618" t="s">
        <v>25</v>
      </c>
      <c r="J618" s="4" t="s">
        <v>29</v>
      </c>
      <c r="K618" t="s">
        <v>27</v>
      </c>
    </row>
    <row r="619" spans="1:11">
      <c r="A619">
        <v>1</v>
      </c>
      <c r="B619">
        <v>5.42</v>
      </c>
      <c r="C619">
        <v>4.92</v>
      </c>
      <c r="D619" s="3">
        <v>0.41736111111111113</v>
      </c>
      <c r="E619" s="3">
        <v>0.42083333333333334</v>
      </c>
      <c r="F619">
        <f t="shared" ref="F619:F629" si="203">+B619-C619</f>
        <v>0.5</v>
      </c>
      <c r="G619">
        <f t="shared" ref="G619:G629" si="204">+F619/5</f>
        <v>0.1</v>
      </c>
      <c r="H619">
        <f t="shared" ref="H619:H629" si="205">+G619*60</f>
        <v>6</v>
      </c>
      <c r="I619">
        <f>+H619-0.72</f>
        <v>5.28</v>
      </c>
      <c r="J619">
        <v>2.9600000000000001E-2</v>
      </c>
      <c r="K619">
        <f t="shared" ref="K619:K628" si="206">+I619/J619</f>
        <v>178.37837837837839</v>
      </c>
    </row>
    <row r="620" spans="1:11">
      <c r="A620">
        <v>2</v>
      </c>
      <c r="B620">
        <v>5.38</v>
      </c>
      <c r="C620">
        <v>5.09</v>
      </c>
      <c r="D620" s="3">
        <v>0.42083333333333334</v>
      </c>
      <c r="E620" s="3">
        <v>0.42430555555555555</v>
      </c>
      <c r="F620">
        <f t="shared" si="203"/>
        <v>0.29000000000000004</v>
      </c>
      <c r="G620">
        <f t="shared" si="204"/>
        <v>5.800000000000001E-2</v>
      </c>
      <c r="H620">
        <f t="shared" si="205"/>
        <v>3.4800000000000004</v>
      </c>
      <c r="I620">
        <f t="shared" ref="I620:I628" si="207">+H620-0.72</f>
        <v>2.7600000000000007</v>
      </c>
      <c r="J620">
        <v>2.3E-2</v>
      </c>
      <c r="K620">
        <f t="shared" si="206"/>
        <v>120.00000000000003</v>
      </c>
    </row>
    <row r="621" spans="1:11">
      <c r="A621">
        <v>3</v>
      </c>
      <c r="B621">
        <v>5.3689999999999998</v>
      </c>
      <c r="C621">
        <v>5.0199999999999996</v>
      </c>
      <c r="D621" s="3">
        <v>0.42499999999999999</v>
      </c>
      <c r="E621" s="3">
        <v>0.4284722222222222</v>
      </c>
      <c r="F621">
        <f t="shared" si="203"/>
        <v>0.3490000000000002</v>
      </c>
      <c r="G621">
        <f t="shared" si="204"/>
        <v>6.9800000000000043E-2</v>
      </c>
      <c r="H621">
        <f t="shared" si="205"/>
        <v>4.1880000000000024</v>
      </c>
      <c r="I621">
        <f t="shared" si="207"/>
        <v>3.4680000000000026</v>
      </c>
      <c r="J621">
        <v>2.1700000000000001E-2</v>
      </c>
      <c r="K621">
        <f t="shared" si="206"/>
        <v>159.8156682027651</v>
      </c>
    </row>
    <row r="622" spans="1:11">
      <c r="A622">
        <v>4</v>
      </c>
      <c r="B622">
        <v>5.44</v>
      </c>
      <c r="C622">
        <v>5.16</v>
      </c>
      <c r="D622" s="3">
        <v>0.4291666666666667</v>
      </c>
      <c r="E622" s="3">
        <v>0.43263888888888885</v>
      </c>
      <c r="F622">
        <f t="shared" si="203"/>
        <v>0.28000000000000025</v>
      </c>
      <c r="G622">
        <f t="shared" si="204"/>
        <v>5.600000000000005E-2</v>
      </c>
      <c r="H622">
        <f t="shared" si="205"/>
        <v>3.360000000000003</v>
      </c>
      <c r="I622">
        <f t="shared" si="207"/>
        <v>2.6400000000000032</v>
      </c>
      <c r="J622">
        <v>2.9899999999999999E-2</v>
      </c>
      <c r="K622">
        <f t="shared" si="206"/>
        <v>88.294314381271008</v>
      </c>
    </row>
    <row r="623" spans="1:11">
      <c r="A623">
        <v>5</v>
      </c>
      <c r="B623">
        <v>5.28</v>
      </c>
      <c r="C623">
        <v>5.0199999999999996</v>
      </c>
      <c r="D623" s="3">
        <v>0.43263888888888885</v>
      </c>
      <c r="E623" s="3">
        <v>0.43611111111111112</v>
      </c>
      <c r="F623">
        <f t="shared" si="203"/>
        <v>0.26000000000000068</v>
      </c>
      <c r="G623">
        <f t="shared" si="204"/>
        <v>5.2000000000000136E-2</v>
      </c>
      <c r="H623">
        <f t="shared" si="205"/>
        <v>3.1200000000000081</v>
      </c>
      <c r="I623">
        <f t="shared" si="207"/>
        <v>2.4000000000000083</v>
      </c>
      <c r="J623">
        <v>2.3199999999999998E-2</v>
      </c>
      <c r="K623">
        <f t="shared" si="206"/>
        <v>103.44827586206934</v>
      </c>
    </row>
    <row r="624" spans="1:11">
      <c r="A624">
        <v>6</v>
      </c>
      <c r="B624">
        <v>5.56</v>
      </c>
      <c r="C624">
        <v>5.38</v>
      </c>
      <c r="D624" s="3">
        <v>0.4368055555555555</v>
      </c>
      <c r="E624" s="3">
        <v>0.44027777777777777</v>
      </c>
      <c r="F624">
        <f t="shared" si="203"/>
        <v>0.17999999999999972</v>
      </c>
      <c r="G624">
        <f t="shared" si="204"/>
        <v>3.5999999999999942E-2</v>
      </c>
      <c r="H624">
        <f t="shared" si="205"/>
        <v>2.1599999999999966</v>
      </c>
      <c r="I624">
        <f t="shared" si="207"/>
        <v>1.4399999999999966</v>
      </c>
      <c r="J624">
        <v>1.9400000000000001E-2</v>
      </c>
      <c r="K624">
        <f t="shared" si="206"/>
        <v>74.226804123711162</v>
      </c>
    </row>
    <row r="625" spans="1:11">
      <c r="A625">
        <v>7</v>
      </c>
      <c r="B625">
        <v>5.5</v>
      </c>
      <c r="C625">
        <v>5.26</v>
      </c>
      <c r="D625" s="3">
        <v>0.44097222222222227</v>
      </c>
      <c r="E625" s="3">
        <v>0.44444444444444442</v>
      </c>
      <c r="F625">
        <f t="shared" si="203"/>
        <v>0.24000000000000021</v>
      </c>
      <c r="G625">
        <f t="shared" si="204"/>
        <v>4.8000000000000043E-2</v>
      </c>
      <c r="H625">
        <f t="shared" si="205"/>
        <v>2.8800000000000026</v>
      </c>
      <c r="I625">
        <f t="shared" si="207"/>
        <v>2.1600000000000028</v>
      </c>
      <c r="J625">
        <v>1.4E-2</v>
      </c>
      <c r="K625">
        <f t="shared" si="206"/>
        <v>154.28571428571448</v>
      </c>
    </row>
    <row r="626" spans="1:11">
      <c r="A626">
        <v>8</v>
      </c>
      <c r="B626">
        <v>4.7</v>
      </c>
      <c r="C626">
        <v>4.21</v>
      </c>
      <c r="D626" s="3">
        <v>0.44513888888888892</v>
      </c>
      <c r="E626" s="3">
        <v>0.44861111111111113</v>
      </c>
      <c r="F626">
        <f t="shared" si="203"/>
        <v>0.49000000000000021</v>
      </c>
      <c r="G626">
        <f t="shared" si="204"/>
        <v>9.8000000000000045E-2</v>
      </c>
      <c r="H626">
        <f t="shared" si="205"/>
        <v>5.8800000000000026</v>
      </c>
      <c r="I626">
        <f t="shared" si="207"/>
        <v>5.1600000000000028</v>
      </c>
      <c r="J626">
        <v>3.2099999999999997E-2</v>
      </c>
      <c r="K626">
        <f t="shared" si="206"/>
        <v>160.74766355140198</v>
      </c>
    </row>
    <row r="627" spans="1:11">
      <c r="A627">
        <v>9</v>
      </c>
      <c r="B627">
        <v>5.21</v>
      </c>
      <c r="C627">
        <v>4.4800000000000004</v>
      </c>
      <c r="D627" s="3">
        <v>0.45</v>
      </c>
      <c r="E627" s="3">
        <v>0.45347222222222222</v>
      </c>
      <c r="F627">
        <f t="shared" si="203"/>
        <v>0.72999999999999954</v>
      </c>
      <c r="G627">
        <f t="shared" si="204"/>
        <v>0.14599999999999991</v>
      </c>
      <c r="H627">
        <f t="shared" si="205"/>
        <v>8.7599999999999945</v>
      </c>
      <c r="I627">
        <f t="shared" si="207"/>
        <v>8.0399999999999938</v>
      </c>
      <c r="J627">
        <v>4.5600000000000002E-2</v>
      </c>
      <c r="K627">
        <f t="shared" si="206"/>
        <v>176.31578947368408</v>
      </c>
    </row>
    <row r="628" spans="1:11">
      <c r="A628">
        <v>10</v>
      </c>
      <c r="B628">
        <v>5.41</v>
      </c>
      <c r="C628">
        <v>5.53</v>
      </c>
      <c r="D628" s="3">
        <v>0.45416666666666666</v>
      </c>
      <c r="E628" s="3">
        <v>0.45763888888888887</v>
      </c>
      <c r="F628">
        <f t="shared" si="203"/>
        <v>-0.12000000000000011</v>
      </c>
      <c r="G628">
        <f t="shared" si="204"/>
        <v>-2.4000000000000021E-2</v>
      </c>
      <c r="H628">
        <f t="shared" si="205"/>
        <v>-1.4400000000000013</v>
      </c>
      <c r="I628">
        <f t="shared" si="207"/>
        <v>-2.160000000000001</v>
      </c>
      <c r="J628">
        <v>2.6800000000000001E-2</v>
      </c>
      <c r="K628">
        <f t="shared" si="206"/>
        <v>-80.597014925373173</v>
      </c>
    </row>
    <row r="629" spans="1:11">
      <c r="A629" t="s">
        <v>9</v>
      </c>
      <c r="B629">
        <v>5.79</v>
      </c>
      <c r="C629">
        <v>5.73</v>
      </c>
      <c r="D629" s="3">
        <v>0.45902777777777781</v>
      </c>
      <c r="E629" s="3">
        <v>0.46250000000000002</v>
      </c>
      <c r="F629">
        <f t="shared" si="203"/>
        <v>5.9999999999999609E-2</v>
      </c>
      <c r="G629">
        <f t="shared" si="204"/>
        <v>1.1999999999999922E-2</v>
      </c>
      <c r="H629">
        <f t="shared" si="205"/>
        <v>0.71999999999999531</v>
      </c>
    </row>
    <row r="633" spans="1:11">
      <c r="F633" t="s">
        <v>14</v>
      </c>
      <c r="J633" t="s">
        <v>16</v>
      </c>
    </row>
    <row r="634" spans="1:11">
      <c r="A634" t="s">
        <v>45</v>
      </c>
      <c r="B634" t="s">
        <v>19</v>
      </c>
      <c r="C634" t="s">
        <v>20</v>
      </c>
      <c r="D634" t="s">
        <v>21</v>
      </c>
      <c r="E634" t="s">
        <v>22</v>
      </c>
      <c r="F634" t="s">
        <v>23</v>
      </c>
      <c r="G634" t="s">
        <v>24</v>
      </c>
      <c r="H634" t="s">
        <v>25</v>
      </c>
      <c r="I634" t="s">
        <v>25</v>
      </c>
      <c r="J634" s="4" t="s">
        <v>29</v>
      </c>
      <c r="K634" t="s">
        <v>27</v>
      </c>
    </row>
    <row r="635" spans="1:11">
      <c r="A635">
        <v>1</v>
      </c>
      <c r="B635">
        <v>5.51</v>
      </c>
      <c r="C635">
        <v>5.26</v>
      </c>
      <c r="D635" s="3">
        <v>0.46666666666666662</v>
      </c>
      <c r="E635" s="3">
        <v>0.47013888888888888</v>
      </c>
      <c r="F635">
        <f t="shared" ref="F635:F645" si="208">+B635-C635</f>
        <v>0.25</v>
      </c>
      <c r="G635">
        <f t="shared" ref="G635:G645" si="209">+F635/5</f>
        <v>0.05</v>
      </c>
      <c r="H635">
        <f t="shared" ref="H635:H645" si="210">+G635*60</f>
        <v>3</v>
      </c>
      <c r="I635">
        <f>+H635-3.96</f>
        <v>-0.96</v>
      </c>
      <c r="J635">
        <v>2.9600000000000001E-2</v>
      </c>
      <c r="K635">
        <f t="shared" ref="K635:K644" si="211">+I635/J635</f>
        <v>-32.432432432432428</v>
      </c>
    </row>
    <row r="636" spans="1:11">
      <c r="A636">
        <v>2</v>
      </c>
      <c r="B636">
        <v>5.24</v>
      </c>
      <c r="C636">
        <v>4.78</v>
      </c>
      <c r="D636" s="3">
        <v>0.47083333333333338</v>
      </c>
      <c r="E636" s="3">
        <v>0.47430555555555554</v>
      </c>
      <c r="F636">
        <f t="shared" si="208"/>
        <v>0.45999999999999996</v>
      </c>
      <c r="G636">
        <f t="shared" si="209"/>
        <v>9.1999999999999998E-2</v>
      </c>
      <c r="H636">
        <f t="shared" si="210"/>
        <v>5.52</v>
      </c>
      <c r="I636">
        <f t="shared" ref="I636:I644" si="212">+H636-3.96</f>
        <v>1.5599999999999996</v>
      </c>
      <c r="J636">
        <v>2.3E-2</v>
      </c>
      <c r="K636">
        <f t="shared" si="211"/>
        <v>67.826086956521721</v>
      </c>
    </row>
    <row r="637" spans="1:11">
      <c r="A637">
        <v>3</v>
      </c>
      <c r="B637">
        <v>5.46</v>
      </c>
      <c r="C637">
        <v>5.18</v>
      </c>
      <c r="D637" s="3">
        <v>0.47499999999999998</v>
      </c>
      <c r="E637" s="3">
        <v>0.47847222222222219</v>
      </c>
      <c r="F637">
        <f t="shared" si="208"/>
        <v>0.28000000000000025</v>
      </c>
      <c r="G637">
        <f t="shared" si="209"/>
        <v>5.600000000000005E-2</v>
      </c>
      <c r="H637">
        <f t="shared" si="210"/>
        <v>3.360000000000003</v>
      </c>
      <c r="I637">
        <f t="shared" si="212"/>
        <v>-0.59999999999999698</v>
      </c>
      <c r="J637">
        <v>2.1700000000000001E-2</v>
      </c>
      <c r="K637">
        <f t="shared" si="211"/>
        <v>-27.649769585253317</v>
      </c>
    </row>
    <row r="638" spans="1:11">
      <c r="A638">
        <v>4</v>
      </c>
      <c r="B638">
        <v>5.65</v>
      </c>
      <c r="C638">
        <v>5.32</v>
      </c>
      <c r="D638" s="3">
        <v>0.47916666666666669</v>
      </c>
      <c r="E638" s="3">
        <v>0.4826388888888889</v>
      </c>
      <c r="F638">
        <f t="shared" si="208"/>
        <v>0.33000000000000007</v>
      </c>
      <c r="G638">
        <f t="shared" si="209"/>
        <v>6.6000000000000017E-2</v>
      </c>
      <c r="H638">
        <f t="shared" si="210"/>
        <v>3.9600000000000009</v>
      </c>
      <c r="I638">
        <f t="shared" si="212"/>
        <v>0</v>
      </c>
      <c r="J638">
        <v>2.9899999999999999E-2</v>
      </c>
      <c r="K638">
        <f t="shared" si="211"/>
        <v>0</v>
      </c>
    </row>
    <row r="639" spans="1:11">
      <c r="A639">
        <v>5</v>
      </c>
      <c r="B639">
        <v>5.7</v>
      </c>
      <c r="C639">
        <v>5.43</v>
      </c>
      <c r="D639" s="3">
        <v>0.48402777777777778</v>
      </c>
      <c r="E639" s="3">
        <v>0.48749999999999999</v>
      </c>
      <c r="F639">
        <f t="shared" si="208"/>
        <v>0.27000000000000046</v>
      </c>
      <c r="G639">
        <f t="shared" si="209"/>
        <v>5.400000000000009E-2</v>
      </c>
      <c r="H639">
        <f t="shared" si="210"/>
        <v>3.2400000000000055</v>
      </c>
      <c r="I639">
        <f t="shared" si="212"/>
        <v>-0.71999999999999442</v>
      </c>
      <c r="J639">
        <v>2.3199999999999998E-2</v>
      </c>
      <c r="K639">
        <f t="shared" si="211"/>
        <v>-31.034482758620452</v>
      </c>
    </row>
    <row r="640" spans="1:11">
      <c r="A640">
        <v>6</v>
      </c>
      <c r="B640">
        <v>5.75</v>
      </c>
      <c r="C640">
        <v>5.65</v>
      </c>
      <c r="D640" s="3">
        <v>0.48819444444444443</v>
      </c>
      <c r="E640" s="3">
        <v>0.4916666666666667</v>
      </c>
      <c r="F640">
        <f t="shared" si="208"/>
        <v>9.9999999999999645E-2</v>
      </c>
      <c r="G640">
        <f t="shared" si="209"/>
        <v>1.9999999999999928E-2</v>
      </c>
      <c r="H640">
        <f t="shared" si="210"/>
        <v>1.1999999999999957</v>
      </c>
      <c r="I640">
        <f t="shared" si="212"/>
        <v>-2.7600000000000042</v>
      </c>
      <c r="J640">
        <v>1.9400000000000001E-2</v>
      </c>
      <c r="K640">
        <f t="shared" si="211"/>
        <v>-142.26804123711361</v>
      </c>
    </row>
    <row r="641" spans="1:11">
      <c r="A641">
        <v>7</v>
      </c>
      <c r="B641">
        <v>5.87</v>
      </c>
      <c r="C641">
        <v>5.71</v>
      </c>
      <c r="D641" s="3">
        <v>0.49305555555555558</v>
      </c>
      <c r="E641" s="3">
        <v>0.49652777777777773</v>
      </c>
      <c r="F641">
        <f t="shared" si="208"/>
        <v>0.16000000000000014</v>
      </c>
      <c r="G641">
        <f t="shared" si="209"/>
        <v>3.2000000000000028E-2</v>
      </c>
      <c r="H641">
        <f t="shared" si="210"/>
        <v>1.9200000000000017</v>
      </c>
      <c r="I641">
        <f t="shared" si="212"/>
        <v>-2.0399999999999983</v>
      </c>
      <c r="J641">
        <v>1.4E-2</v>
      </c>
      <c r="K641">
        <f t="shared" si="211"/>
        <v>-145.71428571428558</v>
      </c>
    </row>
    <row r="642" spans="1:11">
      <c r="A642">
        <v>8</v>
      </c>
      <c r="B642">
        <v>5.52</v>
      </c>
      <c r="C642">
        <v>5.29</v>
      </c>
      <c r="D642" s="3">
        <v>0.49722222222222223</v>
      </c>
      <c r="E642" s="3">
        <v>0.50069444444444444</v>
      </c>
      <c r="F642">
        <f t="shared" si="208"/>
        <v>0.22999999999999954</v>
      </c>
      <c r="G642">
        <f t="shared" si="209"/>
        <v>4.5999999999999909E-2</v>
      </c>
      <c r="H642">
        <f t="shared" si="210"/>
        <v>2.7599999999999945</v>
      </c>
      <c r="I642">
        <f t="shared" si="212"/>
        <v>-1.2000000000000055</v>
      </c>
      <c r="J642">
        <v>3.2099999999999997E-2</v>
      </c>
      <c r="K642">
        <f t="shared" si="211"/>
        <v>-37.383177570093636</v>
      </c>
    </row>
    <row r="643" spans="1:11">
      <c r="A643">
        <v>9</v>
      </c>
      <c r="B643">
        <v>5.13</v>
      </c>
      <c r="C643">
        <v>5.09</v>
      </c>
      <c r="D643" s="3">
        <v>0.50138888888888888</v>
      </c>
      <c r="E643" s="3">
        <v>0.50486111111111109</v>
      </c>
      <c r="F643">
        <f t="shared" si="208"/>
        <v>4.0000000000000036E-2</v>
      </c>
      <c r="G643">
        <f t="shared" si="209"/>
        <v>8.0000000000000071E-3</v>
      </c>
      <c r="H643">
        <f t="shared" si="210"/>
        <v>0.48000000000000043</v>
      </c>
      <c r="I643">
        <f t="shared" si="212"/>
        <v>-3.4799999999999995</v>
      </c>
      <c r="J643">
        <v>4.5600000000000002E-2</v>
      </c>
      <c r="K643">
        <f t="shared" si="211"/>
        <v>-76.315789473684191</v>
      </c>
    </row>
    <row r="644" spans="1:11">
      <c r="A644">
        <v>10</v>
      </c>
      <c r="B644">
        <v>5.89</v>
      </c>
      <c r="C644">
        <v>5.57</v>
      </c>
      <c r="D644" s="3">
        <v>0.50555555555555554</v>
      </c>
      <c r="E644" s="3">
        <v>0.50902777777777775</v>
      </c>
      <c r="F644">
        <f t="shared" si="208"/>
        <v>0.3199999999999994</v>
      </c>
      <c r="G644">
        <f t="shared" si="209"/>
        <v>6.3999999999999876E-2</v>
      </c>
      <c r="H644">
        <f t="shared" si="210"/>
        <v>3.8399999999999928</v>
      </c>
      <c r="I644">
        <f t="shared" si="212"/>
        <v>-0.12000000000000721</v>
      </c>
      <c r="J644">
        <v>2.6800000000000001E-2</v>
      </c>
      <c r="K644">
        <f t="shared" si="211"/>
        <v>-4.4776119402987762</v>
      </c>
    </row>
    <row r="645" spans="1:11">
      <c r="A645" t="s">
        <v>9</v>
      </c>
      <c r="B645">
        <v>6</v>
      </c>
      <c r="C645">
        <v>5.67</v>
      </c>
      <c r="D645" s="3">
        <v>0.50972222222222219</v>
      </c>
      <c r="E645" s="3">
        <v>0.5131944444444444</v>
      </c>
      <c r="F645">
        <f t="shared" si="208"/>
        <v>0.33000000000000007</v>
      </c>
      <c r="G645">
        <f t="shared" si="209"/>
        <v>6.6000000000000017E-2</v>
      </c>
      <c r="H645">
        <f t="shared" si="210"/>
        <v>3.9600000000000009</v>
      </c>
    </row>
    <row r="650" spans="1:11">
      <c r="F650" t="s">
        <v>14</v>
      </c>
      <c r="J650" t="s">
        <v>16</v>
      </c>
    </row>
    <row r="651" spans="1:11">
      <c r="A651" t="s">
        <v>45</v>
      </c>
      <c r="B651" t="s">
        <v>19</v>
      </c>
      <c r="C651" t="s">
        <v>20</v>
      </c>
      <c r="D651" t="s">
        <v>21</v>
      </c>
      <c r="E651" t="s">
        <v>22</v>
      </c>
      <c r="F651" t="s">
        <v>23</v>
      </c>
      <c r="G651" t="s">
        <v>24</v>
      </c>
      <c r="H651" t="s">
        <v>25</v>
      </c>
      <c r="I651" t="s">
        <v>25</v>
      </c>
      <c r="J651" s="4" t="s">
        <v>29</v>
      </c>
      <c r="K651" t="s">
        <v>27</v>
      </c>
    </row>
    <row r="652" spans="1:11">
      <c r="A652">
        <v>1</v>
      </c>
      <c r="B652">
        <v>5.49</v>
      </c>
      <c r="C652">
        <v>5.0999999999999996</v>
      </c>
      <c r="D652" s="3">
        <v>0.51388888888888895</v>
      </c>
      <c r="E652" s="3">
        <v>0.51736111111111105</v>
      </c>
      <c r="F652">
        <f t="shared" ref="F652:F662" si="213">+B652-C652</f>
        <v>0.39000000000000057</v>
      </c>
      <c r="G652">
        <f t="shared" ref="G652:G662" si="214">+F652/5</f>
        <v>7.8000000000000111E-2</v>
      </c>
      <c r="H652">
        <f t="shared" ref="H652:H662" si="215">+G652*60</f>
        <v>4.6800000000000068</v>
      </c>
      <c r="I652">
        <f>+H652-0.96</f>
        <v>3.7200000000000069</v>
      </c>
      <c r="J652">
        <v>2.9600000000000001E-2</v>
      </c>
      <c r="K652">
        <f t="shared" ref="K652:K661" si="216">+I652/J652</f>
        <v>125.6756756756759</v>
      </c>
    </row>
    <row r="653" spans="1:11">
      <c r="A653">
        <v>2</v>
      </c>
      <c r="B653">
        <v>5.72</v>
      </c>
      <c r="C653">
        <v>5.4</v>
      </c>
      <c r="D653" s="3">
        <v>0.5180555555555556</v>
      </c>
      <c r="E653" s="3">
        <v>0.52152777777777781</v>
      </c>
      <c r="F653">
        <f t="shared" si="213"/>
        <v>0.3199999999999994</v>
      </c>
      <c r="G653">
        <f t="shared" si="214"/>
        <v>6.3999999999999876E-2</v>
      </c>
      <c r="H653">
        <f t="shared" si="215"/>
        <v>3.8399999999999928</v>
      </c>
      <c r="I653">
        <f t="shared" ref="I653:I661" si="217">+H653-0.96</f>
        <v>2.8799999999999928</v>
      </c>
      <c r="J653">
        <v>2.3E-2</v>
      </c>
      <c r="K653">
        <f t="shared" si="216"/>
        <v>125.21739130434752</v>
      </c>
    </row>
    <row r="654" spans="1:11">
      <c r="A654">
        <v>3</v>
      </c>
      <c r="B654">
        <v>5.92</v>
      </c>
      <c r="C654">
        <v>5.74</v>
      </c>
      <c r="D654" s="3">
        <v>0.52222222222222225</v>
      </c>
      <c r="E654" s="3">
        <v>0.52569444444444446</v>
      </c>
      <c r="F654">
        <f t="shared" si="213"/>
        <v>0.17999999999999972</v>
      </c>
      <c r="G654">
        <f t="shared" si="214"/>
        <v>3.5999999999999942E-2</v>
      </c>
      <c r="H654">
        <f t="shared" si="215"/>
        <v>2.1599999999999966</v>
      </c>
      <c r="I654">
        <f t="shared" si="217"/>
        <v>1.1999999999999966</v>
      </c>
      <c r="J654">
        <v>2.1700000000000001E-2</v>
      </c>
      <c r="K654">
        <f t="shared" si="216"/>
        <v>55.299539170506755</v>
      </c>
    </row>
    <row r="655" spans="1:11">
      <c r="A655">
        <v>4</v>
      </c>
      <c r="B655">
        <v>5.72</v>
      </c>
      <c r="C655">
        <v>5.31</v>
      </c>
      <c r="D655" s="3">
        <v>0.52638888888888891</v>
      </c>
      <c r="E655" s="3">
        <v>0.52986111111111112</v>
      </c>
      <c r="F655">
        <f t="shared" si="213"/>
        <v>0.41000000000000014</v>
      </c>
      <c r="G655">
        <f t="shared" si="214"/>
        <v>8.2000000000000031E-2</v>
      </c>
      <c r="H655">
        <f t="shared" si="215"/>
        <v>4.9200000000000017</v>
      </c>
      <c r="I655">
        <f t="shared" si="217"/>
        <v>3.9600000000000017</v>
      </c>
      <c r="J655">
        <v>2.9899999999999999E-2</v>
      </c>
      <c r="K655">
        <f t="shared" si="216"/>
        <v>132.44147157190642</v>
      </c>
    </row>
    <row r="656" spans="1:11">
      <c r="A656">
        <v>5</v>
      </c>
      <c r="B656">
        <v>5.57</v>
      </c>
      <c r="C656">
        <v>5.44</v>
      </c>
      <c r="D656" s="3">
        <v>0.53055555555555556</v>
      </c>
      <c r="E656" s="3">
        <v>0.53402777777777777</v>
      </c>
      <c r="F656">
        <f t="shared" si="213"/>
        <v>0.12999999999999989</v>
      </c>
      <c r="G656">
        <f t="shared" si="214"/>
        <v>2.5999999999999978E-2</v>
      </c>
      <c r="H656">
        <f t="shared" si="215"/>
        <v>1.5599999999999987</v>
      </c>
      <c r="I656">
        <f t="shared" si="217"/>
        <v>0.59999999999999876</v>
      </c>
      <c r="J656">
        <v>2.3199999999999998E-2</v>
      </c>
      <c r="K656">
        <f t="shared" si="216"/>
        <v>25.862068965517189</v>
      </c>
    </row>
    <row r="657" spans="1:11">
      <c r="A657">
        <v>6</v>
      </c>
      <c r="B657">
        <v>5.67</v>
      </c>
      <c r="C657">
        <v>5.4</v>
      </c>
      <c r="D657" s="3">
        <v>0.53472222222222221</v>
      </c>
      <c r="E657" s="3">
        <v>0.53819444444444442</v>
      </c>
      <c r="F657">
        <f t="shared" si="213"/>
        <v>0.26999999999999957</v>
      </c>
      <c r="G657">
        <f t="shared" si="214"/>
        <v>5.3999999999999916E-2</v>
      </c>
      <c r="H657">
        <f t="shared" si="215"/>
        <v>3.2399999999999949</v>
      </c>
      <c r="I657">
        <f t="shared" si="217"/>
        <v>2.2799999999999949</v>
      </c>
      <c r="J657">
        <v>1.9400000000000001E-2</v>
      </c>
      <c r="K657">
        <f t="shared" si="216"/>
        <v>117.52577319587603</v>
      </c>
    </row>
    <row r="658" spans="1:11">
      <c r="A658">
        <v>7</v>
      </c>
      <c r="B658">
        <v>5.69</v>
      </c>
      <c r="C658">
        <v>5.44</v>
      </c>
      <c r="D658" s="3">
        <v>0.53888888888888886</v>
      </c>
      <c r="E658" s="3">
        <v>0.54236111111111118</v>
      </c>
      <c r="F658">
        <f t="shared" si="213"/>
        <v>0.25</v>
      </c>
      <c r="G658">
        <f t="shared" si="214"/>
        <v>0.05</v>
      </c>
      <c r="H658">
        <f t="shared" si="215"/>
        <v>3</v>
      </c>
      <c r="I658">
        <f t="shared" si="217"/>
        <v>2.04</v>
      </c>
      <c r="J658">
        <v>1.4E-2</v>
      </c>
      <c r="K658">
        <f t="shared" si="216"/>
        <v>145.71428571428572</v>
      </c>
    </row>
    <row r="659" spans="1:11">
      <c r="A659">
        <v>8</v>
      </c>
      <c r="B659">
        <v>5.48</v>
      </c>
      <c r="C659">
        <v>5.53</v>
      </c>
      <c r="D659" s="3">
        <v>0.54305555555555551</v>
      </c>
      <c r="E659" s="3">
        <v>0.54652777777777783</v>
      </c>
      <c r="F659">
        <f t="shared" si="213"/>
        <v>-4.9999999999999822E-2</v>
      </c>
      <c r="G659">
        <f t="shared" si="214"/>
        <v>-9.9999999999999638E-3</v>
      </c>
      <c r="H659">
        <f t="shared" si="215"/>
        <v>-0.59999999999999787</v>
      </c>
      <c r="I659">
        <f t="shared" si="217"/>
        <v>-1.5599999999999978</v>
      </c>
      <c r="J659">
        <v>3.2099999999999997E-2</v>
      </c>
      <c r="K659">
        <f t="shared" si="216"/>
        <v>-48.598130841121431</v>
      </c>
    </row>
    <row r="660" spans="1:11">
      <c r="A660">
        <v>9</v>
      </c>
      <c r="B660">
        <v>5.82</v>
      </c>
      <c r="C660">
        <v>5.52</v>
      </c>
      <c r="D660" s="3">
        <v>0.54861111111111105</v>
      </c>
      <c r="E660" s="3">
        <v>0.55208333333333337</v>
      </c>
      <c r="F660">
        <f t="shared" si="213"/>
        <v>0.30000000000000071</v>
      </c>
      <c r="G660">
        <f t="shared" si="214"/>
        <v>6.0000000000000143E-2</v>
      </c>
      <c r="H660">
        <f t="shared" si="215"/>
        <v>3.6000000000000085</v>
      </c>
      <c r="I660">
        <f t="shared" si="217"/>
        <v>2.6400000000000086</v>
      </c>
      <c r="J660">
        <v>4.5600000000000002E-2</v>
      </c>
      <c r="K660">
        <f t="shared" si="216"/>
        <v>57.894736842105452</v>
      </c>
    </row>
    <row r="661" spans="1:11">
      <c r="A661">
        <v>10</v>
      </c>
      <c r="B661">
        <v>5.8</v>
      </c>
      <c r="C661">
        <v>5.28</v>
      </c>
      <c r="D661" s="3">
        <v>0.55277777777777781</v>
      </c>
      <c r="E661" s="3">
        <v>0.55625000000000002</v>
      </c>
      <c r="F661">
        <f t="shared" si="213"/>
        <v>0.51999999999999957</v>
      </c>
      <c r="G661">
        <f t="shared" si="214"/>
        <v>0.10399999999999991</v>
      </c>
      <c r="H661">
        <f t="shared" si="215"/>
        <v>6.2399999999999949</v>
      </c>
      <c r="I661">
        <f t="shared" si="217"/>
        <v>5.2799999999999949</v>
      </c>
      <c r="J661">
        <v>2.6800000000000001E-2</v>
      </c>
      <c r="K661">
        <f t="shared" si="216"/>
        <v>197.01492537313413</v>
      </c>
    </row>
    <row r="662" spans="1:11">
      <c r="A662" t="s">
        <v>9</v>
      </c>
      <c r="B662">
        <v>5.78</v>
      </c>
      <c r="C662">
        <v>5.7</v>
      </c>
      <c r="D662" s="3">
        <v>0.55763888888888891</v>
      </c>
      <c r="E662" s="3">
        <v>0.56111111111111112</v>
      </c>
      <c r="F662">
        <f t="shared" si="213"/>
        <v>8.0000000000000071E-2</v>
      </c>
      <c r="G662">
        <f t="shared" si="214"/>
        <v>1.6000000000000014E-2</v>
      </c>
      <c r="H662">
        <f t="shared" si="215"/>
        <v>0.96000000000000085</v>
      </c>
    </row>
    <row r="666" spans="1:11">
      <c r="F666" t="s">
        <v>14</v>
      </c>
      <c r="J666" t="s">
        <v>16</v>
      </c>
    </row>
    <row r="667" spans="1:11">
      <c r="A667" t="s">
        <v>45</v>
      </c>
      <c r="B667" t="s">
        <v>19</v>
      </c>
      <c r="C667" t="s">
        <v>20</v>
      </c>
      <c r="D667" t="s">
        <v>21</v>
      </c>
      <c r="E667" t="s">
        <v>22</v>
      </c>
      <c r="F667" t="s">
        <v>23</v>
      </c>
      <c r="G667" t="s">
        <v>24</v>
      </c>
      <c r="H667" t="s">
        <v>25</v>
      </c>
      <c r="I667" t="s">
        <v>25</v>
      </c>
      <c r="J667" s="4" t="s">
        <v>29</v>
      </c>
      <c r="K667" t="s">
        <v>27</v>
      </c>
    </row>
    <row r="668" spans="1:11">
      <c r="A668">
        <v>1</v>
      </c>
      <c r="B668">
        <v>5.4</v>
      </c>
      <c r="C668">
        <v>4.2699999999999996</v>
      </c>
      <c r="D668" s="3">
        <v>0.56180555555555556</v>
      </c>
      <c r="E668" s="3">
        <v>0.56527777777777777</v>
      </c>
      <c r="F668">
        <f t="shared" ref="F668:F678" si="218">+B668-C668</f>
        <v>1.1300000000000008</v>
      </c>
      <c r="G668">
        <f t="shared" ref="G668:G678" si="219">+F668/5</f>
        <v>0.22600000000000015</v>
      </c>
      <c r="H668">
        <f t="shared" ref="H668:H678" si="220">+G668*60</f>
        <v>13.560000000000009</v>
      </c>
      <c r="I668">
        <f>+H668-2.4</f>
        <v>11.160000000000009</v>
      </c>
      <c r="J668">
        <v>2.9600000000000001E-2</v>
      </c>
      <c r="K668">
        <f t="shared" ref="K668:K677" si="221">+I668/J668</f>
        <v>377.02702702702732</v>
      </c>
    </row>
    <row r="669" spans="1:11">
      <c r="A669">
        <v>2</v>
      </c>
      <c r="B669">
        <v>5.04</v>
      </c>
      <c r="C669">
        <v>5</v>
      </c>
      <c r="D669" s="3">
        <v>0.56597222222222221</v>
      </c>
      <c r="E669" s="3">
        <v>0.56944444444444442</v>
      </c>
      <c r="F669">
        <f t="shared" si="218"/>
        <v>4.0000000000000036E-2</v>
      </c>
      <c r="G669">
        <f t="shared" si="219"/>
        <v>8.0000000000000071E-3</v>
      </c>
      <c r="H669">
        <f t="shared" si="220"/>
        <v>0.48000000000000043</v>
      </c>
      <c r="I669">
        <f t="shared" ref="I669:I677" si="222">+H669-2.4</f>
        <v>-1.9199999999999995</v>
      </c>
      <c r="J669">
        <v>2.3E-2</v>
      </c>
      <c r="K669">
        <f t="shared" si="221"/>
        <v>-83.47826086956519</v>
      </c>
    </row>
    <row r="670" spans="1:11">
      <c r="A670">
        <v>3</v>
      </c>
      <c r="B670">
        <v>5.3</v>
      </c>
      <c r="C670">
        <v>5.29</v>
      </c>
      <c r="D670" s="3">
        <v>0.57013888888888886</v>
      </c>
      <c r="E670" s="3">
        <v>0.57361111111111118</v>
      </c>
      <c r="F670">
        <f t="shared" si="218"/>
        <v>9.9999999999997868E-3</v>
      </c>
      <c r="G670">
        <f t="shared" si="219"/>
        <v>1.9999999999999575E-3</v>
      </c>
      <c r="H670">
        <f t="shared" si="220"/>
        <v>0.11999999999999746</v>
      </c>
      <c r="I670">
        <f t="shared" si="222"/>
        <v>-2.2800000000000025</v>
      </c>
      <c r="J670">
        <v>2.1700000000000001E-2</v>
      </c>
      <c r="K670">
        <f t="shared" si="221"/>
        <v>-105.06912442396325</v>
      </c>
    </row>
    <row r="671" spans="1:11">
      <c r="A671">
        <v>4</v>
      </c>
      <c r="B671">
        <v>5.78</v>
      </c>
      <c r="C671">
        <v>5.61</v>
      </c>
      <c r="D671" s="3">
        <v>0.57430555555555551</v>
      </c>
      <c r="E671" s="3">
        <v>0.57777777777777783</v>
      </c>
      <c r="F671">
        <f t="shared" si="218"/>
        <v>0.16999999999999993</v>
      </c>
      <c r="G671">
        <f t="shared" si="219"/>
        <v>3.3999999999999989E-2</v>
      </c>
      <c r="H671">
        <f t="shared" si="220"/>
        <v>2.0399999999999991</v>
      </c>
      <c r="I671">
        <f t="shared" si="222"/>
        <v>-0.36000000000000076</v>
      </c>
      <c r="J671">
        <v>2.9899999999999999E-2</v>
      </c>
      <c r="K671">
        <f t="shared" si="221"/>
        <v>-12.04013377926424</v>
      </c>
    </row>
    <row r="672" spans="1:11">
      <c r="A672">
        <v>5</v>
      </c>
      <c r="B672">
        <v>5.8</v>
      </c>
      <c r="C672">
        <v>5.55</v>
      </c>
      <c r="D672" s="3">
        <v>0.57847222222222217</v>
      </c>
      <c r="E672" s="3">
        <v>0.58194444444444449</v>
      </c>
      <c r="F672">
        <f t="shared" si="218"/>
        <v>0.25</v>
      </c>
      <c r="G672">
        <f t="shared" si="219"/>
        <v>0.05</v>
      </c>
      <c r="H672">
        <f t="shared" si="220"/>
        <v>3</v>
      </c>
      <c r="I672">
        <f t="shared" si="222"/>
        <v>0.60000000000000009</v>
      </c>
      <c r="J672">
        <v>2.3199999999999998E-2</v>
      </c>
      <c r="K672">
        <f t="shared" si="221"/>
        <v>25.862068965517246</v>
      </c>
    </row>
    <row r="673" spans="1:11">
      <c r="A673">
        <v>6</v>
      </c>
      <c r="B673">
        <v>5.45</v>
      </c>
      <c r="C673">
        <v>5.09</v>
      </c>
      <c r="D673" s="3">
        <v>0.58263888888888882</v>
      </c>
      <c r="E673" s="3">
        <v>0.58611111111111114</v>
      </c>
      <c r="F673">
        <f t="shared" si="218"/>
        <v>0.36000000000000032</v>
      </c>
      <c r="G673">
        <f t="shared" si="219"/>
        <v>7.2000000000000064E-2</v>
      </c>
      <c r="H673">
        <f t="shared" si="220"/>
        <v>4.3200000000000038</v>
      </c>
      <c r="I673">
        <f t="shared" si="222"/>
        <v>1.9200000000000039</v>
      </c>
      <c r="J673">
        <v>1.9400000000000001E-2</v>
      </c>
      <c r="K673">
        <f t="shared" si="221"/>
        <v>98.969072164948656</v>
      </c>
    </row>
    <row r="674" spans="1:11">
      <c r="A674">
        <v>7</v>
      </c>
      <c r="B674">
        <v>5.33</v>
      </c>
      <c r="C674">
        <v>5.32</v>
      </c>
      <c r="D674" s="3">
        <v>0.58680555555555558</v>
      </c>
      <c r="E674" s="3">
        <v>0.59027777777777779</v>
      </c>
      <c r="F674">
        <f t="shared" si="218"/>
        <v>9.9999999999997868E-3</v>
      </c>
      <c r="G674">
        <f t="shared" si="219"/>
        <v>1.9999999999999575E-3</v>
      </c>
      <c r="H674">
        <f t="shared" si="220"/>
        <v>0.11999999999999746</v>
      </c>
      <c r="I674">
        <f t="shared" si="222"/>
        <v>-2.2800000000000025</v>
      </c>
      <c r="J674">
        <v>1.4E-2</v>
      </c>
      <c r="K674">
        <f t="shared" si="221"/>
        <v>-162.85714285714303</v>
      </c>
    </row>
    <row r="675" spans="1:11">
      <c r="A675">
        <v>8</v>
      </c>
      <c r="B675">
        <v>5.62</v>
      </c>
      <c r="C675">
        <v>5.46</v>
      </c>
      <c r="D675" s="3">
        <v>0.59097222222222223</v>
      </c>
      <c r="E675" s="3">
        <v>0.59444444444444444</v>
      </c>
      <c r="F675">
        <f t="shared" si="218"/>
        <v>0.16000000000000014</v>
      </c>
      <c r="G675">
        <f t="shared" si="219"/>
        <v>3.2000000000000028E-2</v>
      </c>
      <c r="H675">
        <f t="shared" si="220"/>
        <v>1.9200000000000017</v>
      </c>
      <c r="I675">
        <f t="shared" si="222"/>
        <v>-0.47999999999999821</v>
      </c>
      <c r="J675">
        <v>3.2099999999999997E-2</v>
      </c>
      <c r="K675">
        <f t="shared" si="221"/>
        <v>-14.953271028037328</v>
      </c>
    </row>
    <row r="676" spans="1:11">
      <c r="A676">
        <v>9</v>
      </c>
      <c r="B676">
        <v>5.76</v>
      </c>
      <c r="C676">
        <v>5.43</v>
      </c>
      <c r="D676" s="3">
        <v>0.59513888888888888</v>
      </c>
      <c r="E676" s="3">
        <v>0.59861111111111109</v>
      </c>
      <c r="F676">
        <f t="shared" si="218"/>
        <v>0.33000000000000007</v>
      </c>
      <c r="G676">
        <f t="shared" si="219"/>
        <v>6.6000000000000017E-2</v>
      </c>
      <c r="H676">
        <f t="shared" si="220"/>
        <v>3.9600000000000009</v>
      </c>
      <c r="I676">
        <f t="shared" si="222"/>
        <v>1.5600000000000009</v>
      </c>
      <c r="J676">
        <v>4.5600000000000002E-2</v>
      </c>
      <c r="K676">
        <f t="shared" si="221"/>
        <v>34.210526315789494</v>
      </c>
    </row>
    <row r="677" spans="1:11">
      <c r="A677">
        <v>10</v>
      </c>
      <c r="B677">
        <v>5.55</v>
      </c>
      <c r="C677">
        <v>5.48</v>
      </c>
      <c r="D677" s="3">
        <v>0.59930555555555554</v>
      </c>
      <c r="E677" s="3">
        <v>0.60277777777777775</v>
      </c>
      <c r="F677">
        <f t="shared" si="218"/>
        <v>6.9999999999999396E-2</v>
      </c>
      <c r="G677">
        <f t="shared" si="219"/>
        <v>1.3999999999999879E-2</v>
      </c>
      <c r="H677">
        <f t="shared" si="220"/>
        <v>0.83999999999999275</v>
      </c>
      <c r="I677">
        <f t="shared" si="222"/>
        <v>-1.5600000000000072</v>
      </c>
      <c r="J677">
        <v>2.6800000000000001E-2</v>
      </c>
      <c r="K677">
        <f t="shared" si="221"/>
        <v>-58.208955223880864</v>
      </c>
    </row>
    <row r="678" spans="1:11">
      <c r="A678" t="s">
        <v>9</v>
      </c>
      <c r="B678">
        <v>5.78</v>
      </c>
      <c r="C678">
        <v>5.58</v>
      </c>
      <c r="D678" s="3">
        <v>0.60416666666666663</v>
      </c>
      <c r="E678" s="3">
        <v>0.60763888888888895</v>
      </c>
      <c r="F678">
        <f t="shared" si="218"/>
        <v>0.20000000000000018</v>
      </c>
      <c r="G678">
        <f t="shared" si="219"/>
        <v>4.0000000000000036E-2</v>
      </c>
      <c r="H678">
        <f t="shared" si="220"/>
        <v>2.4000000000000021</v>
      </c>
    </row>
    <row r="681" spans="1:11">
      <c r="A681" s="6" t="s">
        <v>70</v>
      </c>
      <c r="B681" s="1"/>
      <c r="C681" s="1"/>
      <c r="F681" t="s">
        <v>14</v>
      </c>
      <c r="J681" t="s">
        <v>16</v>
      </c>
    </row>
    <row r="682" spans="1:11">
      <c r="A682" t="s">
        <v>45</v>
      </c>
      <c r="B682" t="s">
        <v>19</v>
      </c>
      <c r="C682" t="s">
        <v>20</v>
      </c>
      <c r="D682" t="s">
        <v>21</v>
      </c>
      <c r="E682" t="s">
        <v>22</v>
      </c>
      <c r="F682" t="s">
        <v>23</v>
      </c>
      <c r="G682" t="s">
        <v>24</v>
      </c>
      <c r="H682" t="s">
        <v>25</v>
      </c>
      <c r="I682" t="s">
        <v>25</v>
      </c>
      <c r="J682" s="4" t="s">
        <v>29</v>
      </c>
      <c r="K682" t="s">
        <v>27</v>
      </c>
    </row>
    <row r="683" spans="1:11">
      <c r="A683">
        <v>1</v>
      </c>
      <c r="B683">
        <v>5.7</v>
      </c>
      <c r="C683">
        <v>5.36</v>
      </c>
      <c r="D683" s="3">
        <v>0.375</v>
      </c>
      <c r="E683" s="3">
        <v>0.37847222222222227</v>
      </c>
      <c r="F683">
        <f t="shared" ref="F683:F693" si="223">+B683-C683</f>
        <v>0.33999999999999986</v>
      </c>
      <c r="G683">
        <f t="shared" ref="G683:G693" si="224">+F683/5</f>
        <v>6.7999999999999977E-2</v>
      </c>
      <c r="H683">
        <f t="shared" ref="H683:H693" si="225">+G683*60</f>
        <v>4.0799999999999983</v>
      </c>
      <c r="I683">
        <f>+H683-2.28</f>
        <v>1.7999999999999985</v>
      </c>
      <c r="J683">
        <v>3.3799999999999997E-2</v>
      </c>
      <c r="K683">
        <f t="shared" ref="K683:K692" si="226">+I683/J683</f>
        <v>53.254437869822446</v>
      </c>
    </row>
    <row r="684" spans="1:11">
      <c r="A684">
        <v>2</v>
      </c>
      <c r="B684">
        <v>6.23</v>
      </c>
      <c r="C684">
        <v>5.95</v>
      </c>
      <c r="D684" s="3">
        <v>0.37916666666666665</v>
      </c>
      <c r="E684" s="3">
        <v>0.38263888888888892</v>
      </c>
      <c r="F684">
        <f t="shared" si="223"/>
        <v>0.28000000000000025</v>
      </c>
      <c r="G684">
        <f t="shared" si="224"/>
        <v>5.600000000000005E-2</v>
      </c>
      <c r="H684">
        <f t="shared" si="225"/>
        <v>3.360000000000003</v>
      </c>
      <c r="I684">
        <f t="shared" ref="I684:I692" si="227">+H684-2.28</f>
        <v>1.0800000000000032</v>
      </c>
      <c r="J684">
        <v>3.6900000000000002E-2</v>
      </c>
      <c r="K684">
        <f t="shared" si="226"/>
        <v>29.268292682926912</v>
      </c>
    </row>
    <row r="685" spans="1:11">
      <c r="A685">
        <v>3</v>
      </c>
      <c r="B685">
        <v>6.17</v>
      </c>
      <c r="C685">
        <v>5.75</v>
      </c>
      <c r="D685" s="3">
        <v>0.3833333333333333</v>
      </c>
      <c r="E685" s="3">
        <v>0.38680555555555557</v>
      </c>
      <c r="F685">
        <f t="shared" si="223"/>
        <v>0.41999999999999993</v>
      </c>
      <c r="G685">
        <f t="shared" si="224"/>
        <v>8.3999999999999991E-2</v>
      </c>
      <c r="H685">
        <f t="shared" si="225"/>
        <v>5.0399999999999991</v>
      </c>
      <c r="I685">
        <f t="shared" si="227"/>
        <v>2.7599999999999993</v>
      </c>
      <c r="J685">
        <v>3.2399999999999998E-2</v>
      </c>
      <c r="K685">
        <f t="shared" si="226"/>
        <v>85.185185185185176</v>
      </c>
    </row>
    <row r="686" spans="1:11">
      <c r="A686">
        <v>4</v>
      </c>
      <c r="B686">
        <v>5.95</v>
      </c>
      <c r="C686">
        <v>5.64</v>
      </c>
      <c r="D686" s="3">
        <v>0.38750000000000001</v>
      </c>
      <c r="E686" s="3">
        <v>0.39097222222222222</v>
      </c>
      <c r="F686">
        <f t="shared" si="223"/>
        <v>0.3100000000000005</v>
      </c>
      <c r="G686">
        <f t="shared" si="224"/>
        <v>6.2000000000000097E-2</v>
      </c>
      <c r="H686">
        <f t="shared" si="225"/>
        <v>3.720000000000006</v>
      </c>
      <c r="I686">
        <f t="shared" si="227"/>
        <v>1.4400000000000062</v>
      </c>
      <c r="J686">
        <v>2.8199999999999999E-2</v>
      </c>
      <c r="K686">
        <f t="shared" si="226"/>
        <v>51.063829787234262</v>
      </c>
    </row>
    <row r="687" spans="1:11">
      <c r="A687">
        <v>5</v>
      </c>
      <c r="B687">
        <v>5.8</v>
      </c>
      <c r="C687">
        <v>5.61</v>
      </c>
      <c r="D687" s="3">
        <v>0.39166666666666666</v>
      </c>
      <c r="E687" s="3">
        <v>0.39513888888888887</v>
      </c>
      <c r="F687">
        <f t="shared" si="223"/>
        <v>0.1899999999999995</v>
      </c>
      <c r="G687">
        <f t="shared" si="224"/>
        <v>3.7999999999999902E-2</v>
      </c>
      <c r="H687">
        <f t="shared" si="225"/>
        <v>2.279999999999994</v>
      </c>
      <c r="I687">
        <f t="shared" si="227"/>
        <v>-5.773159728050814E-15</v>
      </c>
      <c r="J687">
        <v>2.3E-2</v>
      </c>
      <c r="K687">
        <f t="shared" si="226"/>
        <v>-2.510069446978615E-13</v>
      </c>
    </row>
    <row r="688" spans="1:11">
      <c r="A688">
        <v>6</v>
      </c>
      <c r="B688">
        <v>5.73</v>
      </c>
      <c r="C688">
        <v>5.46</v>
      </c>
      <c r="D688" s="3">
        <v>0.39583333333333331</v>
      </c>
      <c r="E688" s="3">
        <v>0.39930555555555558</v>
      </c>
      <c r="F688">
        <f t="shared" si="223"/>
        <v>0.27000000000000046</v>
      </c>
      <c r="G688">
        <f t="shared" si="224"/>
        <v>5.400000000000009E-2</v>
      </c>
      <c r="H688">
        <f t="shared" si="225"/>
        <v>3.2400000000000055</v>
      </c>
      <c r="I688">
        <f t="shared" si="227"/>
        <v>0.96000000000000574</v>
      </c>
      <c r="J688">
        <v>3.2800000000000003E-2</v>
      </c>
      <c r="K688">
        <f t="shared" si="226"/>
        <v>29.268292682927001</v>
      </c>
    </row>
    <row r="689" spans="1:11">
      <c r="A689">
        <v>7</v>
      </c>
      <c r="B689">
        <v>5.62</v>
      </c>
      <c r="C689">
        <v>5.45</v>
      </c>
      <c r="D689" s="3">
        <v>0.4</v>
      </c>
      <c r="E689" s="3">
        <v>0.40347222222222223</v>
      </c>
      <c r="F689">
        <f t="shared" si="223"/>
        <v>0.16999999999999993</v>
      </c>
      <c r="G689">
        <f t="shared" si="224"/>
        <v>3.3999999999999989E-2</v>
      </c>
      <c r="H689">
        <f t="shared" si="225"/>
        <v>2.0399999999999991</v>
      </c>
      <c r="I689">
        <f t="shared" si="227"/>
        <v>-0.24000000000000066</v>
      </c>
      <c r="J689">
        <v>2.5499999999999998E-2</v>
      </c>
      <c r="K689">
        <f t="shared" si="226"/>
        <v>-9.4117647058823799</v>
      </c>
    </row>
    <row r="690" spans="1:11">
      <c r="A690">
        <v>8</v>
      </c>
      <c r="B690">
        <v>5.66</v>
      </c>
      <c r="C690">
        <v>5.26</v>
      </c>
      <c r="D690" s="3">
        <v>0.40416666666666662</v>
      </c>
      <c r="E690" s="3">
        <v>0.40763888888888888</v>
      </c>
      <c r="F690">
        <f t="shared" si="223"/>
        <v>0.40000000000000036</v>
      </c>
      <c r="G690">
        <f t="shared" si="224"/>
        <v>8.0000000000000071E-2</v>
      </c>
      <c r="H690">
        <f t="shared" si="225"/>
        <v>4.8000000000000043</v>
      </c>
      <c r="I690">
        <f t="shared" si="227"/>
        <v>2.5200000000000045</v>
      </c>
      <c r="J690">
        <v>3.0700000000000002E-2</v>
      </c>
      <c r="K690">
        <f t="shared" si="226"/>
        <v>82.084690553746071</v>
      </c>
    </row>
    <row r="691" spans="1:11">
      <c r="A691">
        <v>9</v>
      </c>
      <c r="B691">
        <v>5.89</v>
      </c>
      <c r="C691">
        <v>5.55</v>
      </c>
      <c r="D691" s="3">
        <v>0.40833333333333338</v>
      </c>
      <c r="E691" s="3">
        <v>0.41180555555555554</v>
      </c>
      <c r="F691">
        <f t="shared" si="223"/>
        <v>0.33999999999999986</v>
      </c>
      <c r="G691">
        <f t="shared" si="224"/>
        <v>6.7999999999999977E-2</v>
      </c>
      <c r="H691">
        <f t="shared" si="225"/>
        <v>4.0799999999999983</v>
      </c>
      <c r="I691">
        <f t="shared" si="227"/>
        <v>1.7999999999999985</v>
      </c>
      <c r="J691">
        <v>3.0800000000000001E-2</v>
      </c>
      <c r="K691">
        <f t="shared" si="226"/>
        <v>58.441558441558392</v>
      </c>
    </row>
    <row r="692" spans="1:11">
      <c r="A692">
        <v>10</v>
      </c>
      <c r="B692">
        <v>5.85</v>
      </c>
      <c r="C692">
        <v>5.54</v>
      </c>
      <c r="D692" s="3">
        <v>0.41319444444444442</v>
      </c>
      <c r="E692" s="3">
        <v>0.41666666666666669</v>
      </c>
      <c r="F692">
        <f t="shared" si="223"/>
        <v>0.30999999999999961</v>
      </c>
      <c r="G692">
        <f t="shared" si="224"/>
        <v>6.1999999999999923E-2</v>
      </c>
      <c r="H692">
        <f t="shared" si="225"/>
        <v>3.7199999999999953</v>
      </c>
      <c r="I692">
        <f t="shared" si="227"/>
        <v>1.4399999999999955</v>
      </c>
      <c r="J692">
        <v>2.8899999999999999E-2</v>
      </c>
      <c r="K692">
        <f t="shared" si="226"/>
        <v>49.826989619377009</v>
      </c>
    </row>
    <row r="693" spans="1:11">
      <c r="A693" t="s">
        <v>71</v>
      </c>
      <c r="B693">
        <v>6.13</v>
      </c>
      <c r="C693">
        <v>5.94</v>
      </c>
      <c r="D693" s="3">
        <v>0.41666666666666669</v>
      </c>
      <c r="E693" s="3">
        <v>0.4201388888888889</v>
      </c>
      <c r="F693">
        <f t="shared" si="223"/>
        <v>0.1899999999999995</v>
      </c>
      <c r="G693">
        <f t="shared" si="224"/>
        <v>3.7999999999999902E-2</v>
      </c>
      <c r="H693">
        <f t="shared" si="225"/>
        <v>2.279999999999994</v>
      </c>
    </row>
    <row r="697" spans="1:11">
      <c r="F697" t="s">
        <v>14</v>
      </c>
      <c r="J697" t="s">
        <v>16</v>
      </c>
    </row>
    <row r="698" spans="1:11">
      <c r="A698" t="s">
        <v>45</v>
      </c>
      <c r="B698" t="s">
        <v>19</v>
      </c>
      <c r="C698" t="s">
        <v>20</v>
      </c>
      <c r="D698" t="s">
        <v>21</v>
      </c>
      <c r="E698" t="s">
        <v>22</v>
      </c>
      <c r="F698" t="s">
        <v>23</v>
      </c>
      <c r="G698" t="s">
        <v>24</v>
      </c>
      <c r="H698" t="s">
        <v>25</v>
      </c>
      <c r="I698" t="s">
        <v>25</v>
      </c>
      <c r="J698" s="4" t="s">
        <v>29</v>
      </c>
      <c r="K698" t="s">
        <v>27</v>
      </c>
    </row>
    <row r="699" spans="1:11">
      <c r="A699">
        <v>1</v>
      </c>
      <c r="B699">
        <v>5.77</v>
      </c>
      <c r="C699">
        <v>5.38</v>
      </c>
      <c r="D699" s="3">
        <v>0.42083333333333334</v>
      </c>
      <c r="E699" s="3">
        <v>0.42430555555555555</v>
      </c>
      <c r="F699">
        <f t="shared" ref="F699:F709" si="228">+B699-C699</f>
        <v>0.38999999999999968</v>
      </c>
      <c r="G699">
        <f t="shared" ref="G699:G709" si="229">+F699/5</f>
        <v>7.7999999999999931E-2</v>
      </c>
      <c r="H699">
        <f t="shared" ref="H699:H709" si="230">+G699*60</f>
        <v>4.6799999999999962</v>
      </c>
      <c r="I699">
        <f>+H699-5.16</f>
        <v>-0.48000000000000398</v>
      </c>
      <c r="J699">
        <v>3.3799999999999997E-2</v>
      </c>
      <c r="K699">
        <f t="shared" ref="K699:K708" si="231">+I699/J699</f>
        <v>-14.201183431952781</v>
      </c>
    </row>
    <row r="700" spans="1:11">
      <c r="A700">
        <v>2</v>
      </c>
      <c r="B700">
        <v>5.88</v>
      </c>
      <c r="C700">
        <v>5.58</v>
      </c>
      <c r="D700" s="3">
        <v>0.42499999999999999</v>
      </c>
      <c r="E700" s="3">
        <v>0.4284722222222222</v>
      </c>
      <c r="F700">
        <f t="shared" si="228"/>
        <v>0.29999999999999982</v>
      </c>
      <c r="G700">
        <f t="shared" si="229"/>
        <v>5.9999999999999963E-2</v>
      </c>
      <c r="H700">
        <f t="shared" si="230"/>
        <v>3.5999999999999979</v>
      </c>
      <c r="I700">
        <f t="shared" ref="I700:I708" si="232">+H700-5.16</f>
        <v>-1.5600000000000023</v>
      </c>
      <c r="J700">
        <v>3.6900000000000002E-2</v>
      </c>
      <c r="K700">
        <f t="shared" si="231"/>
        <v>-42.276422764227704</v>
      </c>
    </row>
    <row r="701" spans="1:11">
      <c r="A701">
        <v>3</v>
      </c>
      <c r="B701">
        <v>5.5</v>
      </c>
      <c r="C701">
        <v>5.04</v>
      </c>
      <c r="D701" s="3">
        <v>0.4291666666666667</v>
      </c>
      <c r="E701" s="3">
        <v>0.43263888888888885</v>
      </c>
      <c r="F701">
        <f t="shared" si="228"/>
        <v>0.45999999999999996</v>
      </c>
      <c r="G701">
        <f t="shared" si="229"/>
        <v>9.1999999999999998E-2</v>
      </c>
      <c r="H701">
        <f t="shared" si="230"/>
        <v>5.52</v>
      </c>
      <c r="I701">
        <f t="shared" si="232"/>
        <v>0.35999999999999943</v>
      </c>
      <c r="J701">
        <v>3.2399999999999998E-2</v>
      </c>
      <c r="K701">
        <f t="shared" si="231"/>
        <v>11.111111111111095</v>
      </c>
    </row>
    <row r="702" spans="1:11">
      <c r="A702">
        <v>4</v>
      </c>
      <c r="B702">
        <v>5.59</v>
      </c>
      <c r="C702">
        <v>5.22</v>
      </c>
      <c r="D702" s="3">
        <v>0.43333333333333335</v>
      </c>
      <c r="E702" s="3">
        <v>0.4368055555555555</v>
      </c>
      <c r="F702">
        <f t="shared" si="228"/>
        <v>0.37000000000000011</v>
      </c>
      <c r="G702">
        <f t="shared" si="229"/>
        <v>7.4000000000000024E-2</v>
      </c>
      <c r="H702">
        <f t="shared" si="230"/>
        <v>4.4400000000000013</v>
      </c>
      <c r="I702">
        <f t="shared" si="232"/>
        <v>-0.71999999999999886</v>
      </c>
      <c r="J702">
        <v>2.8199999999999999E-2</v>
      </c>
      <c r="K702">
        <f t="shared" si="231"/>
        <v>-25.531914893616982</v>
      </c>
    </row>
    <row r="703" spans="1:11">
      <c r="A703">
        <v>5</v>
      </c>
      <c r="B703">
        <v>5.52</v>
      </c>
      <c r="C703">
        <v>5.34</v>
      </c>
      <c r="D703" s="3">
        <v>0.4375</v>
      </c>
      <c r="E703" s="3">
        <v>0.44097222222222227</v>
      </c>
      <c r="F703">
        <f t="shared" si="228"/>
        <v>0.17999999999999972</v>
      </c>
      <c r="G703">
        <f t="shared" si="229"/>
        <v>3.5999999999999942E-2</v>
      </c>
      <c r="H703">
        <f t="shared" si="230"/>
        <v>2.1599999999999966</v>
      </c>
      <c r="I703">
        <f t="shared" si="232"/>
        <v>-3.0000000000000036</v>
      </c>
      <c r="J703">
        <v>2.3E-2</v>
      </c>
      <c r="K703">
        <f t="shared" si="231"/>
        <v>-130.4347826086958</v>
      </c>
    </row>
    <row r="704" spans="1:11">
      <c r="A704">
        <v>6</v>
      </c>
      <c r="B704">
        <v>5.22</v>
      </c>
      <c r="C704">
        <v>4.76</v>
      </c>
      <c r="D704" s="3">
        <v>0.44166666666666665</v>
      </c>
      <c r="E704" s="3">
        <v>0.44513888888888892</v>
      </c>
      <c r="F704">
        <f t="shared" si="228"/>
        <v>0.45999999999999996</v>
      </c>
      <c r="G704">
        <f t="shared" si="229"/>
        <v>9.1999999999999998E-2</v>
      </c>
      <c r="H704">
        <f t="shared" si="230"/>
        <v>5.52</v>
      </c>
      <c r="I704">
        <f t="shared" si="232"/>
        <v>0.35999999999999943</v>
      </c>
      <c r="J704">
        <v>3.2800000000000003E-2</v>
      </c>
      <c r="K704">
        <f t="shared" si="231"/>
        <v>10.975609756097542</v>
      </c>
    </row>
    <row r="705" spans="1:11">
      <c r="A705">
        <v>7</v>
      </c>
      <c r="B705">
        <v>5.74</v>
      </c>
      <c r="C705">
        <v>5.41</v>
      </c>
      <c r="D705" s="3">
        <v>0.4458333333333333</v>
      </c>
      <c r="E705" s="3">
        <v>0.44930555555555557</v>
      </c>
      <c r="F705">
        <f t="shared" si="228"/>
        <v>0.33000000000000007</v>
      </c>
      <c r="G705">
        <f t="shared" si="229"/>
        <v>6.6000000000000017E-2</v>
      </c>
      <c r="H705">
        <f t="shared" si="230"/>
        <v>3.9600000000000009</v>
      </c>
      <c r="I705">
        <f t="shared" si="232"/>
        <v>-1.1999999999999993</v>
      </c>
      <c r="J705">
        <v>2.5499999999999998E-2</v>
      </c>
      <c r="K705">
        <f t="shared" si="231"/>
        <v>-47.05882352941174</v>
      </c>
    </row>
    <row r="706" spans="1:11">
      <c r="A706">
        <v>8</v>
      </c>
      <c r="B706">
        <v>5.75</v>
      </c>
      <c r="C706">
        <v>5.58</v>
      </c>
      <c r="D706" s="3">
        <v>0.45</v>
      </c>
      <c r="E706" s="3">
        <v>0.45347222222222222</v>
      </c>
      <c r="F706">
        <f t="shared" si="228"/>
        <v>0.16999999999999993</v>
      </c>
      <c r="G706">
        <f t="shared" si="229"/>
        <v>3.3999999999999989E-2</v>
      </c>
      <c r="H706">
        <f t="shared" si="230"/>
        <v>2.0399999999999991</v>
      </c>
      <c r="I706">
        <f t="shared" si="232"/>
        <v>-3.120000000000001</v>
      </c>
      <c r="J706">
        <v>3.0700000000000002E-2</v>
      </c>
      <c r="K706">
        <f t="shared" si="231"/>
        <v>-101.62866449511404</v>
      </c>
    </row>
    <row r="707" spans="1:11">
      <c r="A707">
        <v>9</v>
      </c>
      <c r="B707">
        <v>5.59</v>
      </c>
      <c r="C707">
        <v>5.47</v>
      </c>
      <c r="D707" s="3">
        <v>0.45416666666666666</v>
      </c>
      <c r="E707" s="3">
        <v>0.45763888888888887</v>
      </c>
      <c r="F707">
        <f t="shared" si="228"/>
        <v>0.12000000000000011</v>
      </c>
      <c r="G707">
        <f t="shared" si="229"/>
        <v>2.4000000000000021E-2</v>
      </c>
      <c r="H707">
        <f t="shared" si="230"/>
        <v>1.4400000000000013</v>
      </c>
      <c r="I707">
        <f t="shared" si="232"/>
        <v>-3.7199999999999989</v>
      </c>
      <c r="J707">
        <v>3.0800000000000001E-2</v>
      </c>
      <c r="K707">
        <f t="shared" si="231"/>
        <v>-120.77922077922074</v>
      </c>
    </row>
    <row r="708" spans="1:11">
      <c r="A708">
        <v>10</v>
      </c>
      <c r="B708">
        <v>5.72</v>
      </c>
      <c r="C708">
        <v>5.89</v>
      </c>
      <c r="D708" s="3">
        <v>0.45833333333333331</v>
      </c>
      <c r="E708" s="3">
        <v>0.46180555555555558</v>
      </c>
      <c r="F708">
        <f t="shared" si="228"/>
        <v>-0.16999999999999993</v>
      </c>
      <c r="G708">
        <f t="shared" si="229"/>
        <v>-3.3999999999999989E-2</v>
      </c>
      <c r="H708">
        <f t="shared" si="230"/>
        <v>-2.0399999999999991</v>
      </c>
      <c r="I708">
        <f t="shared" si="232"/>
        <v>-7.1999999999999993</v>
      </c>
      <c r="J708">
        <v>2.8899999999999999E-2</v>
      </c>
      <c r="K708">
        <f t="shared" si="231"/>
        <v>-249.13494809688581</v>
      </c>
    </row>
    <row r="709" spans="1:11">
      <c r="A709" t="s">
        <v>71</v>
      </c>
      <c r="B709">
        <v>6.01</v>
      </c>
      <c r="C709">
        <v>5.58</v>
      </c>
      <c r="D709" s="3">
        <v>0.46250000000000002</v>
      </c>
      <c r="E709" s="3">
        <v>0.46597222222222223</v>
      </c>
      <c r="F709">
        <f t="shared" si="228"/>
        <v>0.42999999999999972</v>
      </c>
      <c r="G709">
        <f t="shared" si="229"/>
        <v>8.5999999999999938E-2</v>
      </c>
      <c r="H709">
        <f t="shared" si="230"/>
        <v>5.1599999999999966</v>
      </c>
    </row>
    <row r="714" spans="1:11">
      <c r="F714" t="s">
        <v>14</v>
      </c>
      <c r="J714" t="s">
        <v>16</v>
      </c>
    </row>
    <row r="715" spans="1:11">
      <c r="A715" t="s">
        <v>45</v>
      </c>
      <c r="B715" t="s">
        <v>19</v>
      </c>
      <c r="C715" t="s">
        <v>20</v>
      </c>
      <c r="D715" t="s">
        <v>21</v>
      </c>
      <c r="E715" t="s">
        <v>22</v>
      </c>
      <c r="F715" t="s">
        <v>23</v>
      </c>
      <c r="G715" t="s">
        <v>24</v>
      </c>
      <c r="H715" t="s">
        <v>25</v>
      </c>
      <c r="I715" t="s">
        <v>25</v>
      </c>
      <c r="J715" s="4" t="s">
        <v>29</v>
      </c>
      <c r="K715" t="s">
        <v>27</v>
      </c>
    </row>
    <row r="716" spans="1:11">
      <c r="A716">
        <v>1</v>
      </c>
      <c r="B716">
        <v>5.4</v>
      </c>
      <c r="C716">
        <v>4.6399999999999997</v>
      </c>
      <c r="D716" s="3">
        <v>0.47013888888888888</v>
      </c>
      <c r="E716" s="3">
        <v>0.47361111111111115</v>
      </c>
      <c r="F716">
        <f t="shared" ref="F716:F726" si="233">+B716-C716</f>
        <v>0.76000000000000068</v>
      </c>
      <c r="G716">
        <f t="shared" ref="G716:G726" si="234">+F716/5</f>
        <v>0.15200000000000014</v>
      </c>
      <c r="H716">
        <f t="shared" ref="H716:H726" si="235">+G716*60</f>
        <v>9.1200000000000081</v>
      </c>
      <c r="I716">
        <f>+H716-5.88</f>
        <v>3.2400000000000082</v>
      </c>
      <c r="J716">
        <v>3.3799999999999997E-2</v>
      </c>
      <c r="K716">
        <f>+I716/J716</f>
        <v>95.857988165680723</v>
      </c>
    </row>
    <row r="717" spans="1:11">
      <c r="A717">
        <v>2</v>
      </c>
      <c r="B717">
        <v>5.59</v>
      </c>
      <c r="C717">
        <v>5.41</v>
      </c>
      <c r="D717" s="3">
        <v>0.47499999999999998</v>
      </c>
      <c r="E717" s="3">
        <v>0.47847222222222219</v>
      </c>
      <c r="F717">
        <f t="shared" si="233"/>
        <v>0.17999999999999972</v>
      </c>
      <c r="G717">
        <f t="shared" si="234"/>
        <v>3.5999999999999942E-2</v>
      </c>
      <c r="H717">
        <f t="shared" si="235"/>
        <v>2.1599999999999966</v>
      </c>
      <c r="I717">
        <f t="shared" ref="I717:I725" si="236">+H717-5.88</f>
        <v>-3.7200000000000033</v>
      </c>
      <c r="J717">
        <v>3.6900000000000002E-2</v>
      </c>
    </row>
    <row r="718" spans="1:11">
      <c r="A718">
        <v>3</v>
      </c>
      <c r="B718">
        <v>5.75</v>
      </c>
      <c r="C718">
        <v>5.32</v>
      </c>
      <c r="D718" s="3">
        <v>0.47986111111111113</v>
      </c>
      <c r="E718" s="3">
        <v>0.48333333333333334</v>
      </c>
      <c r="F718">
        <f t="shared" si="233"/>
        <v>0.42999999999999972</v>
      </c>
      <c r="G718">
        <f t="shared" si="234"/>
        <v>8.5999999999999938E-2</v>
      </c>
      <c r="H718">
        <f t="shared" si="235"/>
        <v>5.1599999999999966</v>
      </c>
      <c r="I718">
        <f t="shared" si="236"/>
        <v>-0.7200000000000033</v>
      </c>
      <c r="J718">
        <v>3.2399999999999998E-2</v>
      </c>
    </row>
    <row r="719" spans="1:11">
      <c r="A719">
        <v>4</v>
      </c>
      <c r="B719">
        <v>5.55</v>
      </c>
      <c r="C719">
        <v>5.0999999999999996</v>
      </c>
      <c r="D719" s="3">
        <v>0.48333333333333334</v>
      </c>
      <c r="E719" s="3">
        <v>0.48680555555555555</v>
      </c>
      <c r="F719">
        <f t="shared" si="233"/>
        <v>0.45000000000000018</v>
      </c>
      <c r="G719">
        <f t="shared" si="234"/>
        <v>9.0000000000000038E-2</v>
      </c>
      <c r="H719">
        <f t="shared" si="235"/>
        <v>5.4000000000000021</v>
      </c>
      <c r="I719">
        <f t="shared" si="236"/>
        <v>-0.47999999999999776</v>
      </c>
      <c r="J719">
        <v>2.8199999999999999E-2</v>
      </c>
    </row>
    <row r="720" spans="1:11">
      <c r="A720">
        <v>5</v>
      </c>
      <c r="B720">
        <v>5.62</v>
      </c>
      <c r="C720">
        <v>5.42</v>
      </c>
      <c r="D720" s="3">
        <v>0.48819444444444443</v>
      </c>
      <c r="E720" s="3">
        <v>0.4916666666666667</v>
      </c>
      <c r="F720">
        <f t="shared" si="233"/>
        <v>0.20000000000000018</v>
      </c>
      <c r="G720">
        <f t="shared" si="234"/>
        <v>4.0000000000000036E-2</v>
      </c>
      <c r="H720">
        <f t="shared" si="235"/>
        <v>2.4000000000000021</v>
      </c>
      <c r="I720">
        <f t="shared" si="236"/>
        <v>-3.4799999999999978</v>
      </c>
      <c r="J720">
        <v>2.3E-2</v>
      </c>
    </row>
    <row r="721" spans="1:11">
      <c r="A721">
        <v>6</v>
      </c>
      <c r="B721">
        <v>5.57</v>
      </c>
      <c r="C721">
        <v>5.16</v>
      </c>
      <c r="D721" s="3">
        <v>0.49236111111111108</v>
      </c>
      <c r="E721" s="3">
        <v>0.49583333333333335</v>
      </c>
      <c r="F721">
        <f t="shared" si="233"/>
        <v>0.41000000000000014</v>
      </c>
      <c r="G721">
        <f t="shared" si="234"/>
        <v>8.2000000000000031E-2</v>
      </c>
      <c r="H721">
        <f t="shared" si="235"/>
        <v>4.9200000000000017</v>
      </c>
      <c r="I721">
        <f t="shared" si="236"/>
        <v>-0.95999999999999819</v>
      </c>
      <c r="J721">
        <v>3.2800000000000003E-2</v>
      </c>
    </row>
    <row r="722" spans="1:11">
      <c r="A722">
        <v>7</v>
      </c>
      <c r="B722">
        <v>5.55</v>
      </c>
      <c r="C722">
        <v>5.18</v>
      </c>
      <c r="D722" s="3">
        <v>0.49722222222222223</v>
      </c>
      <c r="E722" s="3">
        <v>0.50069444444444444</v>
      </c>
      <c r="F722">
        <f t="shared" si="233"/>
        <v>0.37000000000000011</v>
      </c>
      <c r="G722">
        <f t="shared" si="234"/>
        <v>7.4000000000000024E-2</v>
      </c>
      <c r="H722">
        <f t="shared" si="235"/>
        <v>4.4400000000000013</v>
      </c>
      <c r="I722">
        <f t="shared" si="236"/>
        <v>-1.4399999999999986</v>
      </c>
      <c r="J722">
        <v>2.5499999999999998E-2</v>
      </c>
    </row>
    <row r="723" spans="1:11">
      <c r="A723">
        <v>8</v>
      </c>
      <c r="B723">
        <v>5.14</v>
      </c>
      <c r="C723">
        <v>4.88</v>
      </c>
      <c r="D723" s="3">
        <v>0.50138888888888888</v>
      </c>
      <c r="E723" s="3">
        <v>0.50486111111111109</v>
      </c>
      <c r="F723">
        <f t="shared" si="233"/>
        <v>0.25999999999999979</v>
      </c>
      <c r="G723">
        <f t="shared" si="234"/>
        <v>5.1999999999999956E-2</v>
      </c>
      <c r="H723">
        <f t="shared" si="235"/>
        <v>3.1199999999999974</v>
      </c>
      <c r="I723">
        <f t="shared" si="236"/>
        <v>-2.7600000000000025</v>
      </c>
      <c r="J723">
        <v>3.0700000000000002E-2</v>
      </c>
    </row>
    <row r="724" spans="1:11">
      <c r="A724">
        <v>9</v>
      </c>
      <c r="B724">
        <v>5.49</v>
      </c>
      <c r="C724">
        <v>4.97</v>
      </c>
      <c r="D724" s="3">
        <v>0.50555555555555554</v>
      </c>
      <c r="E724" s="3">
        <v>0.50902777777777775</v>
      </c>
      <c r="F724">
        <f t="shared" si="233"/>
        <v>0.52000000000000046</v>
      </c>
      <c r="G724">
        <f t="shared" si="234"/>
        <v>0.10400000000000009</v>
      </c>
      <c r="H724">
        <f t="shared" si="235"/>
        <v>6.2400000000000055</v>
      </c>
      <c r="I724">
        <f t="shared" si="236"/>
        <v>0.36000000000000565</v>
      </c>
      <c r="J724">
        <v>3.0800000000000001E-2</v>
      </c>
      <c r="K724">
        <f>+I724/J724</f>
        <v>11.688311688311872</v>
      </c>
    </row>
    <row r="725" spans="1:11">
      <c r="A725">
        <v>10</v>
      </c>
      <c r="B725">
        <v>5.83</v>
      </c>
      <c r="C725">
        <v>5.64</v>
      </c>
      <c r="D725" s="3">
        <v>0.50972222222222219</v>
      </c>
      <c r="E725" s="3">
        <v>0.5131944444444444</v>
      </c>
      <c r="F725">
        <f t="shared" si="233"/>
        <v>0.19000000000000039</v>
      </c>
      <c r="G725">
        <f t="shared" si="234"/>
        <v>3.8000000000000075E-2</v>
      </c>
      <c r="H725">
        <f t="shared" si="235"/>
        <v>2.2800000000000047</v>
      </c>
      <c r="I725">
        <f t="shared" si="236"/>
        <v>-3.5999999999999952</v>
      </c>
      <c r="J725">
        <v>2.8899999999999999E-2</v>
      </c>
    </row>
    <row r="726" spans="1:11">
      <c r="A726" t="s">
        <v>9</v>
      </c>
      <c r="B726">
        <v>6.06</v>
      </c>
      <c r="C726">
        <v>5.57</v>
      </c>
      <c r="D726" s="3">
        <v>0.51388888888888895</v>
      </c>
      <c r="E726" s="3">
        <v>0.51736111111111105</v>
      </c>
      <c r="F726">
        <f t="shared" si="233"/>
        <v>0.48999999999999932</v>
      </c>
      <c r="G726">
        <f t="shared" si="234"/>
        <v>9.7999999999999865E-2</v>
      </c>
      <c r="H726">
        <f t="shared" si="235"/>
        <v>5.8799999999999919</v>
      </c>
    </row>
    <row r="730" spans="1:11">
      <c r="F730" t="s">
        <v>14</v>
      </c>
      <c r="J730" t="s">
        <v>16</v>
      </c>
    </row>
    <row r="731" spans="1:11">
      <c r="A731" t="s">
        <v>45</v>
      </c>
      <c r="B731" t="s">
        <v>19</v>
      </c>
      <c r="C731" t="s">
        <v>20</v>
      </c>
      <c r="D731" t="s">
        <v>21</v>
      </c>
      <c r="E731" t="s">
        <v>22</v>
      </c>
      <c r="F731" t="s">
        <v>23</v>
      </c>
      <c r="G731" t="s">
        <v>24</v>
      </c>
      <c r="H731" t="s">
        <v>25</v>
      </c>
      <c r="I731" t="s">
        <v>25</v>
      </c>
      <c r="J731" s="4" t="s">
        <v>29</v>
      </c>
      <c r="K731" t="s">
        <v>27</v>
      </c>
    </row>
    <row r="732" spans="1:11">
      <c r="A732">
        <v>1</v>
      </c>
      <c r="B732">
        <v>5.72</v>
      </c>
      <c r="C732">
        <v>5.86</v>
      </c>
      <c r="D732" s="3">
        <v>0.5180555555555556</v>
      </c>
      <c r="E732" s="3">
        <v>0.52152777777777781</v>
      </c>
      <c r="F732">
        <f t="shared" ref="F732:F742" si="237">+B732-C732</f>
        <v>-0.14000000000000057</v>
      </c>
      <c r="G732">
        <f t="shared" ref="G732:G742" si="238">+F732/5</f>
        <v>-2.8000000000000115E-2</v>
      </c>
      <c r="H732">
        <f t="shared" ref="H732:H742" si="239">+G732*60</f>
        <v>-1.6800000000000068</v>
      </c>
      <c r="I732">
        <f>+H732-4.08</f>
        <v>-5.7600000000000069</v>
      </c>
      <c r="J732">
        <v>3.3799999999999997E-2</v>
      </c>
      <c r="K732">
        <f t="shared" ref="K732:K741" si="240">+I732/J732</f>
        <v>-170.41420118343217</v>
      </c>
    </row>
    <row r="733" spans="1:11">
      <c r="A733">
        <v>2</v>
      </c>
      <c r="B733">
        <v>5.76</v>
      </c>
      <c r="C733">
        <v>5.33</v>
      </c>
      <c r="D733" s="3">
        <v>0.52222222222222225</v>
      </c>
      <c r="E733" s="3">
        <v>0.52569444444444446</v>
      </c>
      <c r="F733">
        <f t="shared" si="237"/>
        <v>0.42999999999999972</v>
      </c>
      <c r="G733">
        <f t="shared" si="238"/>
        <v>8.5999999999999938E-2</v>
      </c>
      <c r="H733">
        <f t="shared" si="239"/>
        <v>5.1599999999999966</v>
      </c>
      <c r="I733">
        <f t="shared" ref="I733:I741" si="241">+H733-4.08</f>
        <v>1.0799999999999965</v>
      </c>
      <c r="J733">
        <v>3.6900000000000002E-2</v>
      </c>
      <c r="K733">
        <f t="shared" si="240"/>
        <v>29.268292682926734</v>
      </c>
    </row>
    <row r="734" spans="1:11">
      <c r="A734">
        <v>3</v>
      </c>
      <c r="B734">
        <v>5.89</v>
      </c>
      <c r="C734">
        <v>5.62</v>
      </c>
      <c r="D734" s="3">
        <v>0.52638888888888891</v>
      </c>
      <c r="E734" s="3">
        <v>0.52986111111111112</v>
      </c>
      <c r="F734">
        <f t="shared" si="237"/>
        <v>0.26999999999999957</v>
      </c>
      <c r="G734">
        <f t="shared" si="238"/>
        <v>5.3999999999999916E-2</v>
      </c>
      <c r="H734">
        <f t="shared" si="239"/>
        <v>3.2399999999999949</v>
      </c>
      <c r="I734">
        <f t="shared" si="241"/>
        <v>-0.84000000000000519</v>
      </c>
      <c r="J734">
        <v>3.2399999999999998E-2</v>
      </c>
      <c r="K734">
        <f t="shared" si="240"/>
        <v>-25.925925925926087</v>
      </c>
    </row>
    <row r="735" spans="1:11">
      <c r="A735">
        <v>4</v>
      </c>
      <c r="B735">
        <v>5.88</v>
      </c>
      <c r="C735">
        <v>5.73</v>
      </c>
      <c r="D735" s="3">
        <v>0.53055555555555556</v>
      </c>
      <c r="E735" s="3">
        <v>0.53402777777777777</v>
      </c>
      <c r="F735">
        <f t="shared" si="237"/>
        <v>0.14999999999999947</v>
      </c>
      <c r="G735">
        <f t="shared" si="238"/>
        <v>2.9999999999999895E-2</v>
      </c>
      <c r="H735">
        <f t="shared" si="239"/>
        <v>1.7999999999999936</v>
      </c>
      <c r="I735">
        <f t="shared" si="241"/>
        <v>-2.2800000000000065</v>
      </c>
      <c r="J735">
        <v>2.8199999999999999E-2</v>
      </c>
      <c r="K735">
        <f t="shared" si="240"/>
        <v>-80.851063829787464</v>
      </c>
    </row>
    <row r="736" spans="1:11">
      <c r="A736">
        <v>5</v>
      </c>
      <c r="B736">
        <v>5.79</v>
      </c>
      <c r="C736">
        <v>5.44</v>
      </c>
      <c r="D736" s="3">
        <v>0.53472222222222221</v>
      </c>
      <c r="E736" s="3">
        <v>0.53819444444444442</v>
      </c>
      <c r="F736">
        <f t="shared" si="237"/>
        <v>0.34999999999999964</v>
      </c>
      <c r="G736">
        <f t="shared" si="238"/>
        <v>6.9999999999999923E-2</v>
      </c>
      <c r="H736">
        <f t="shared" si="239"/>
        <v>4.1999999999999957</v>
      </c>
      <c r="I736">
        <f t="shared" si="241"/>
        <v>0.11999999999999567</v>
      </c>
      <c r="J736">
        <v>2.3E-2</v>
      </c>
      <c r="K736">
        <f t="shared" si="240"/>
        <v>5.2173913043476379</v>
      </c>
    </row>
    <row r="737" spans="1:11">
      <c r="A737">
        <v>6</v>
      </c>
      <c r="B737">
        <v>5.7</v>
      </c>
      <c r="C737">
        <v>5.35</v>
      </c>
      <c r="D737" s="3">
        <v>0.53888888888888886</v>
      </c>
      <c r="E737" s="3">
        <v>0.54236111111111118</v>
      </c>
      <c r="F737">
        <f t="shared" si="237"/>
        <v>0.35000000000000053</v>
      </c>
      <c r="G737">
        <f t="shared" si="238"/>
        <v>7.0000000000000104E-2</v>
      </c>
      <c r="H737">
        <f t="shared" si="239"/>
        <v>4.2000000000000064</v>
      </c>
      <c r="I737">
        <f t="shared" si="241"/>
        <v>0.12000000000000632</v>
      </c>
      <c r="J737">
        <v>3.2800000000000003E-2</v>
      </c>
      <c r="K737">
        <f t="shared" si="240"/>
        <v>3.6585365853660461</v>
      </c>
    </row>
    <row r="738" spans="1:11">
      <c r="A738">
        <v>7</v>
      </c>
      <c r="B738">
        <v>5.88</v>
      </c>
      <c r="C738">
        <v>5.58</v>
      </c>
      <c r="D738" s="3">
        <v>0.54305555555555551</v>
      </c>
      <c r="E738" s="3">
        <v>0.54652777777777783</v>
      </c>
      <c r="F738">
        <f t="shared" si="237"/>
        <v>0.29999999999999982</v>
      </c>
      <c r="G738">
        <f t="shared" si="238"/>
        <v>5.9999999999999963E-2</v>
      </c>
      <c r="H738">
        <f t="shared" si="239"/>
        <v>3.5999999999999979</v>
      </c>
      <c r="I738">
        <f t="shared" si="241"/>
        <v>-0.4800000000000022</v>
      </c>
      <c r="J738">
        <v>2.5499999999999998E-2</v>
      </c>
      <c r="K738">
        <f t="shared" si="240"/>
        <v>-18.823529411764792</v>
      </c>
    </row>
    <row r="739" spans="1:11">
      <c r="A739">
        <v>8</v>
      </c>
      <c r="B739">
        <v>5.72</v>
      </c>
      <c r="C739">
        <v>5.53</v>
      </c>
      <c r="D739" s="3">
        <v>0.54722222222222217</v>
      </c>
      <c r="E739" s="3">
        <v>0.55069444444444449</v>
      </c>
      <c r="F739">
        <f t="shared" si="237"/>
        <v>0.1899999999999995</v>
      </c>
      <c r="G739">
        <f t="shared" si="238"/>
        <v>3.7999999999999902E-2</v>
      </c>
      <c r="H739">
        <f t="shared" si="239"/>
        <v>2.279999999999994</v>
      </c>
      <c r="I739">
        <f t="shared" si="241"/>
        <v>-1.800000000000006</v>
      </c>
      <c r="J739">
        <v>3.0700000000000002E-2</v>
      </c>
      <c r="K739">
        <f t="shared" si="240"/>
        <v>-58.631921824104431</v>
      </c>
    </row>
    <row r="740" spans="1:11">
      <c r="A740">
        <v>9</v>
      </c>
      <c r="B740">
        <v>5.63</v>
      </c>
      <c r="C740">
        <v>5.36</v>
      </c>
      <c r="D740" s="3">
        <v>0.55208333333333337</v>
      </c>
      <c r="E740" s="3">
        <v>0.55555555555555558</v>
      </c>
      <c r="F740">
        <f t="shared" si="237"/>
        <v>0.26999999999999957</v>
      </c>
      <c r="G740">
        <f t="shared" si="238"/>
        <v>5.3999999999999916E-2</v>
      </c>
      <c r="H740">
        <f t="shared" si="239"/>
        <v>3.2399999999999949</v>
      </c>
      <c r="I740">
        <f t="shared" si="241"/>
        <v>-0.84000000000000519</v>
      </c>
      <c r="J740">
        <v>3.0800000000000001E-2</v>
      </c>
      <c r="K740">
        <f t="shared" si="240"/>
        <v>-27.27272727272744</v>
      </c>
    </row>
    <row r="741" spans="1:11">
      <c r="A741">
        <v>10</v>
      </c>
      <c r="B741">
        <v>5.29</v>
      </c>
      <c r="C741">
        <v>4.97</v>
      </c>
      <c r="D741" s="3">
        <v>0.55625000000000002</v>
      </c>
      <c r="E741" s="3">
        <v>0.55972222222222223</v>
      </c>
      <c r="F741">
        <f t="shared" si="237"/>
        <v>0.32000000000000028</v>
      </c>
      <c r="G741">
        <f t="shared" si="238"/>
        <v>6.4000000000000057E-2</v>
      </c>
      <c r="H741">
        <f t="shared" si="239"/>
        <v>3.8400000000000034</v>
      </c>
      <c r="I741">
        <f t="shared" si="241"/>
        <v>-0.23999999999999666</v>
      </c>
      <c r="J741">
        <v>2.8899999999999999E-2</v>
      </c>
      <c r="K741">
        <f t="shared" si="240"/>
        <v>-8.3044982698960794</v>
      </c>
    </row>
    <row r="742" spans="1:11">
      <c r="A742" t="s">
        <v>9</v>
      </c>
      <c r="B742">
        <v>5.87</v>
      </c>
      <c r="C742">
        <v>5.53</v>
      </c>
      <c r="D742" s="3">
        <v>0.56041666666666667</v>
      </c>
      <c r="E742" s="3">
        <v>0.56388888888888888</v>
      </c>
      <c r="F742">
        <f t="shared" si="237"/>
        <v>0.33999999999999986</v>
      </c>
      <c r="G742">
        <f t="shared" si="238"/>
        <v>6.7999999999999977E-2</v>
      </c>
      <c r="H742">
        <f t="shared" si="239"/>
        <v>4.0799999999999983</v>
      </c>
    </row>
    <row r="747" spans="1:11">
      <c r="F747" t="s">
        <v>14</v>
      </c>
      <c r="J747" t="s">
        <v>16</v>
      </c>
    </row>
    <row r="748" spans="1:11">
      <c r="A748" t="s">
        <v>45</v>
      </c>
      <c r="B748" t="s">
        <v>19</v>
      </c>
      <c r="C748" t="s">
        <v>20</v>
      </c>
      <c r="D748" t="s">
        <v>21</v>
      </c>
      <c r="E748" t="s">
        <v>22</v>
      </c>
      <c r="F748" t="s">
        <v>23</v>
      </c>
      <c r="G748" t="s">
        <v>24</v>
      </c>
      <c r="H748" t="s">
        <v>25</v>
      </c>
      <c r="I748" t="s">
        <v>25</v>
      </c>
      <c r="J748" s="4" t="s">
        <v>29</v>
      </c>
      <c r="K748" t="s">
        <v>27</v>
      </c>
    </row>
    <row r="749" spans="1:11">
      <c r="A749">
        <v>1</v>
      </c>
      <c r="B749">
        <v>5.5</v>
      </c>
      <c r="C749">
        <v>5.21</v>
      </c>
      <c r="D749" s="3">
        <v>0.56458333333333333</v>
      </c>
      <c r="E749" s="3">
        <v>0.56805555555555554</v>
      </c>
      <c r="F749">
        <f t="shared" ref="F749:F759" si="242">+B749-C749</f>
        <v>0.29000000000000004</v>
      </c>
      <c r="G749">
        <f t="shared" ref="G749:G759" si="243">+F749/5</f>
        <v>5.800000000000001E-2</v>
      </c>
      <c r="H749">
        <f t="shared" ref="H749:H759" si="244">+G749*60</f>
        <v>3.4800000000000004</v>
      </c>
      <c r="I749">
        <f>+H749-5.28</f>
        <v>-1.7999999999999998</v>
      </c>
      <c r="J749">
        <v>3.3799999999999997E-2</v>
      </c>
      <c r="K749">
        <f t="shared" ref="K749:K758" si="245">+I749/J749</f>
        <v>-53.254437869822482</v>
      </c>
    </row>
    <row r="750" spans="1:11">
      <c r="A750">
        <v>2</v>
      </c>
      <c r="B750">
        <v>5.2</v>
      </c>
      <c r="C750">
        <v>5</v>
      </c>
      <c r="D750" s="3">
        <v>0.56944444444444442</v>
      </c>
      <c r="E750" s="3">
        <v>0.57291666666666663</v>
      </c>
      <c r="F750">
        <f t="shared" si="242"/>
        <v>0.20000000000000018</v>
      </c>
      <c r="G750">
        <f t="shared" si="243"/>
        <v>4.0000000000000036E-2</v>
      </c>
      <c r="H750">
        <f t="shared" si="244"/>
        <v>2.4000000000000021</v>
      </c>
      <c r="I750">
        <f t="shared" ref="I750:I758" si="246">+H750-5.28</f>
        <v>-2.8799999999999981</v>
      </c>
      <c r="J750">
        <v>3.6900000000000002E-2</v>
      </c>
      <c r="K750">
        <f t="shared" si="245"/>
        <v>-78.048780487804819</v>
      </c>
    </row>
    <row r="751" spans="1:11">
      <c r="A751">
        <v>3</v>
      </c>
      <c r="B751">
        <v>5.64</v>
      </c>
      <c r="C751">
        <v>5.21</v>
      </c>
      <c r="D751" s="3">
        <v>0.57361111111111118</v>
      </c>
      <c r="E751" s="3">
        <v>0.57708333333333328</v>
      </c>
      <c r="F751">
        <f t="shared" si="242"/>
        <v>0.42999999999999972</v>
      </c>
      <c r="G751">
        <f t="shared" si="243"/>
        <v>8.5999999999999938E-2</v>
      </c>
      <c r="H751">
        <f t="shared" si="244"/>
        <v>5.1599999999999966</v>
      </c>
      <c r="I751">
        <f t="shared" si="246"/>
        <v>-0.12000000000000366</v>
      </c>
      <c r="J751">
        <v>3.2399999999999998E-2</v>
      </c>
      <c r="K751">
        <f t="shared" si="245"/>
        <v>-3.703703703703817</v>
      </c>
    </row>
    <row r="752" spans="1:11">
      <c r="A752">
        <v>4</v>
      </c>
      <c r="B752">
        <v>5.3</v>
      </c>
      <c r="C752">
        <v>4.95</v>
      </c>
      <c r="D752" s="3">
        <v>0.57777777777777783</v>
      </c>
      <c r="E752" s="3">
        <v>0.58125000000000004</v>
      </c>
      <c r="F752">
        <f t="shared" si="242"/>
        <v>0.34999999999999964</v>
      </c>
      <c r="G752">
        <f t="shared" si="243"/>
        <v>6.9999999999999923E-2</v>
      </c>
      <c r="H752">
        <f t="shared" si="244"/>
        <v>4.1999999999999957</v>
      </c>
      <c r="I752">
        <f t="shared" si="246"/>
        <v>-1.0800000000000045</v>
      </c>
      <c r="J752">
        <v>2.8199999999999999E-2</v>
      </c>
      <c r="K752">
        <f t="shared" si="245"/>
        <v>-38.297872340425691</v>
      </c>
    </row>
    <row r="753" spans="1:11">
      <c r="A753">
        <v>5</v>
      </c>
      <c r="B753">
        <v>5.6</v>
      </c>
      <c r="C753">
        <v>5.47</v>
      </c>
      <c r="D753" s="3">
        <v>0.58194444444444449</v>
      </c>
      <c r="E753" s="3">
        <v>0.5854166666666667</v>
      </c>
      <c r="F753">
        <f t="shared" si="242"/>
        <v>0.12999999999999989</v>
      </c>
      <c r="G753">
        <f t="shared" si="243"/>
        <v>2.5999999999999978E-2</v>
      </c>
      <c r="H753">
        <f t="shared" si="244"/>
        <v>1.5599999999999987</v>
      </c>
      <c r="I753">
        <f t="shared" si="246"/>
        <v>-3.7200000000000015</v>
      </c>
      <c r="J753">
        <v>2.3E-2</v>
      </c>
      <c r="K753">
        <f t="shared" si="245"/>
        <v>-161.73913043478268</v>
      </c>
    </row>
    <row r="754" spans="1:11">
      <c r="A754">
        <v>6</v>
      </c>
      <c r="B754">
        <v>5.46</v>
      </c>
      <c r="C754">
        <v>4.9800000000000004</v>
      </c>
      <c r="D754" s="3">
        <v>0.58611111111111114</v>
      </c>
      <c r="E754" s="3">
        <v>0.58958333333333335</v>
      </c>
      <c r="F754">
        <f t="shared" si="242"/>
        <v>0.47999999999999954</v>
      </c>
      <c r="G754">
        <f t="shared" si="243"/>
        <v>9.5999999999999905E-2</v>
      </c>
      <c r="H754">
        <f t="shared" si="244"/>
        <v>5.7599999999999945</v>
      </c>
      <c r="I754">
        <f t="shared" si="246"/>
        <v>0.47999999999999421</v>
      </c>
      <c r="J754">
        <v>3.2800000000000003E-2</v>
      </c>
      <c r="K754">
        <f t="shared" si="245"/>
        <v>14.634146341463238</v>
      </c>
    </row>
    <row r="755" spans="1:11">
      <c r="A755">
        <v>7</v>
      </c>
      <c r="B755">
        <v>5.73</v>
      </c>
      <c r="C755">
        <v>5.4</v>
      </c>
      <c r="D755" s="3">
        <v>0.59027777777777779</v>
      </c>
      <c r="E755" s="3">
        <v>0.59375</v>
      </c>
      <c r="F755">
        <f t="shared" si="242"/>
        <v>0.33000000000000007</v>
      </c>
      <c r="G755">
        <f t="shared" si="243"/>
        <v>6.6000000000000017E-2</v>
      </c>
      <c r="H755">
        <f t="shared" si="244"/>
        <v>3.9600000000000009</v>
      </c>
      <c r="I755">
        <f t="shared" si="246"/>
        <v>-1.3199999999999994</v>
      </c>
      <c r="J755">
        <v>2.5499999999999998E-2</v>
      </c>
      <c r="K755">
        <f t="shared" si="245"/>
        <v>-51.764705882352921</v>
      </c>
    </row>
    <row r="756" spans="1:11">
      <c r="A756">
        <v>8</v>
      </c>
      <c r="B756">
        <v>5.78</v>
      </c>
      <c r="C756">
        <v>5.44</v>
      </c>
      <c r="D756" s="3">
        <v>0.59444444444444444</v>
      </c>
      <c r="E756" s="3">
        <v>0.59791666666666665</v>
      </c>
      <c r="F756">
        <f t="shared" si="242"/>
        <v>0.33999999999999986</v>
      </c>
      <c r="G756">
        <f t="shared" si="243"/>
        <v>6.7999999999999977E-2</v>
      </c>
      <c r="H756">
        <f t="shared" si="244"/>
        <v>4.0799999999999983</v>
      </c>
      <c r="I756">
        <f t="shared" si="246"/>
        <v>-1.200000000000002</v>
      </c>
      <c r="J756">
        <v>3.0700000000000002E-2</v>
      </c>
      <c r="K756">
        <f t="shared" si="245"/>
        <v>-39.087947882736216</v>
      </c>
    </row>
    <row r="757" spans="1:11">
      <c r="A757">
        <v>9</v>
      </c>
      <c r="B757">
        <v>5.75</v>
      </c>
      <c r="C757">
        <v>5.29</v>
      </c>
      <c r="D757" s="3">
        <v>0.59861111111111109</v>
      </c>
      <c r="E757" s="3">
        <v>0.6020833333333333</v>
      </c>
      <c r="F757">
        <f t="shared" si="242"/>
        <v>0.45999999999999996</v>
      </c>
      <c r="G757">
        <f t="shared" si="243"/>
        <v>9.1999999999999998E-2</v>
      </c>
      <c r="H757">
        <f t="shared" si="244"/>
        <v>5.52</v>
      </c>
      <c r="I757">
        <f t="shared" si="246"/>
        <v>0.23999999999999932</v>
      </c>
      <c r="J757">
        <v>3.0800000000000001E-2</v>
      </c>
      <c r="K757">
        <f t="shared" si="245"/>
        <v>7.7922077922077699</v>
      </c>
    </row>
    <row r="758" spans="1:11">
      <c r="A758">
        <v>10</v>
      </c>
      <c r="B758">
        <v>5.92</v>
      </c>
      <c r="C758">
        <v>5.68</v>
      </c>
      <c r="D758" s="3">
        <v>0.60277777777777775</v>
      </c>
      <c r="E758" s="3">
        <v>0.60624999999999996</v>
      </c>
      <c r="F758">
        <f t="shared" si="242"/>
        <v>0.24000000000000021</v>
      </c>
      <c r="G758">
        <f t="shared" si="243"/>
        <v>4.8000000000000043E-2</v>
      </c>
      <c r="H758">
        <f t="shared" si="244"/>
        <v>2.8800000000000026</v>
      </c>
      <c r="I758">
        <f t="shared" si="246"/>
        <v>-2.3999999999999977</v>
      </c>
      <c r="J758">
        <v>2.8899999999999999E-2</v>
      </c>
      <c r="K758">
        <f t="shared" si="245"/>
        <v>-83.04498269896186</v>
      </c>
    </row>
    <row r="759" spans="1:11">
      <c r="A759" t="s">
        <v>9</v>
      </c>
      <c r="B759">
        <v>5.97</v>
      </c>
      <c r="C759">
        <v>5.53</v>
      </c>
      <c r="D759" s="3">
        <v>0.6069444444444444</v>
      </c>
      <c r="E759" s="3">
        <v>0.61041666666666672</v>
      </c>
      <c r="F759">
        <f t="shared" si="242"/>
        <v>0.4399999999999995</v>
      </c>
      <c r="G759">
        <f t="shared" si="243"/>
        <v>8.7999999999999898E-2</v>
      </c>
      <c r="H759">
        <f t="shared" si="244"/>
        <v>5.279999999999994</v>
      </c>
    </row>
    <row r="760" spans="1:11">
      <c r="D760" s="3"/>
    </row>
    <row r="763" spans="1:11">
      <c r="A763" s="6" t="s">
        <v>72</v>
      </c>
      <c r="B763" s="1"/>
      <c r="C763" s="1" t="s">
        <v>13</v>
      </c>
      <c r="F763" t="s">
        <v>14</v>
      </c>
      <c r="J763" t="s">
        <v>16</v>
      </c>
    </row>
    <row r="764" spans="1:11">
      <c r="A764" t="s">
        <v>45</v>
      </c>
      <c r="B764" t="s">
        <v>19</v>
      </c>
      <c r="C764" t="s">
        <v>20</v>
      </c>
      <c r="D764" t="s">
        <v>21</v>
      </c>
      <c r="E764" t="s">
        <v>22</v>
      </c>
      <c r="F764" t="s">
        <v>23</v>
      </c>
      <c r="G764" t="s">
        <v>24</v>
      </c>
      <c r="H764" t="s">
        <v>25</v>
      </c>
      <c r="I764" t="s">
        <v>25</v>
      </c>
      <c r="J764" s="4" t="s">
        <v>29</v>
      </c>
      <c r="K764" t="s">
        <v>27</v>
      </c>
    </row>
    <row r="765" spans="1:11">
      <c r="A765">
        <v>1</v>
      </c>
      <c r="B765">
        <v>5.54</v>
      </c>
      <c r="C765">
        <v>5.83</v>
      </c>
      <c r="D765" s="3">
        <v>0.36458333333333331</v>
      </c>
      <c r="E765" s="3">
        <v>0.36805555555555558</v>
      </c>
      <c r="F765">
        <f t="shared" ref="F765:F774" si="247">+B765-C765</f>
        <v>-0.29000000000000004</v>
      </c>
      <c r="G765">
        <f t="shared" ref="G765:G774" si="248">+F765/5</f>
        <v>-5.800000000000001E-2</v>
      </c>
      <c r="H765">
        <f t="shared" ref="H765:H774" si="249">+G765*60</f>
        <v>-3.4800000000000004</v>
      </c>
      <c r="I765">
        <f>+H765-0.24</f>
        <v>-3.7200000000000006</v>
      </c>
      <c r="J765">
        <v>2.12E-2</v>
      </c>
      <c r="K765">
        <f t="shared" ref="K765:K773" si="250">+I765/J765</f>
        <v>-175.47169811320757</v>
      </c>
    </row>
    <row r="766" spans="1:11">
      <c r="A766">
        <v>2</v>
      </c>
      <c r="B766">
        <v>5.98</v>
      </c>
      <c r="C766">
        <v>5.85</v>
      </c>
      <c r="D766" s="3">
        <v>0.36875000000000002</v>
      </c>
      <c r="E766" s="3">
        <v>0.37222222222222223</v>
      </c>
      <c r="F766">
        <f t="shared" si="247"/>
        <v>0.13000000000000078</v>
      </c>
      <c r="G766">
        <f t="shared" si="248"/>
        <v>2.6000000000000155E-2</v>
      </c>
      <c r="H766">
        <f t="shared" si="249"/>
        <v>1.5600000000000094</v>
      </c>
      <c r="I766">
        <f t="shared" ref="I766:I773" si="251">+H766-0.24</f>
        <v>1.3200000000000094</v>
      </c>
      <c r="J766">
        <v>2.5399999999999999E-2</v>
      </c>
      <c r="K766">
        <f t="shared" si="250"/>
        <v>51.968503937008244</v>
      </c>
    </row>
    <row r="767" spans="1:11">
      <c r="A767">
        <v>3</v>
      </c>
      <c r="B767">
        <v>6.4</v>
      </c>
      <c r="C767">
        <v>6.09</v>
      </c>
      <c r="D767" s="3">
        <v>0.37291666666666662</v>
      </c>
      <c r="E767" s="3">
        <v>0.37638888888888888</v>
      </c>
      <c r="F767">
        <f t="shared" si="247"/>
        <v>0.3100000000000005</v>
      </c>
      <c r="G767">
        <f t="shared" si="248"/>
        <v>6.2000000000000097E-2</v>
      </c>
      <c r="H767">
        <f t="shared" si="249"/>
        <v>3.720000000000006</v>
      </c>
      <c r="I767">
        <f t="shared" si="251"/>
        <v>3.4800000000000058</v>
      </c>
      <c r="J767">
        <v>2.1700000000000001E-2</v>
      </c>
      <c r="K767">
        <f t="shared" si="250"/>
        <v>160.36866359447032</v>
      </c>
    </row>
    <row r="768" spans="1:11">
      <c r="A768">
        <v>4</v>
      </c>
      <c r="B768">
        <v>6.5</v>
      </c>
      <c r="C768">
        <v>6.38</v>
      </c>
      <c r="D768" s="3">
        <v>0.37638888888888888</v>
      </c>
      <c r="E768" s="3">
        <v>0.37986111111111115</v>
      </c>
      <c r="F768">
        <f t="shared" si="247"/>
        <v>0.12000000000000011</v>
      </c>
      <c r="G768">
        <f t="shared" si="248"/>
        <v>2.4000000000000021E-2</v>
      </c>
      <c r="H768">
        <f t="shared" si="249"/>
        <v>1.4400000000000013</v>
      </c>
      <c r="I768">
        <f t="shared" si="251"/>
        <v>1.2000000000000013</v>
      </c>
      <c r="J768">
        <v>8.6999999999999994E-3</v>
      </c>
      <c r="K768">
        <f t="shared" si="250"/>
        <v>137.93103448275878</v>
      </c>
    </row>
    <row r="769" spans="1:11">
      <c r="A769">
        <v>5</v>
      </c>
      <c r="B769">
        <v>6.21</v>
      </c>
      <c r="C769">
        <v>5.97</v>
      </c>
      <c r="D769" s="3">
        <v>0.38055555555555554</v>
      </c>
      <c r="E769" s="3">
        <v>0.3840277777777778</v>
      </c>
      <c r="F769">
        <f t="shared" si="247"/>
        <v>0.24000000000000021</v>
      </c>
      <c r="G769">
        <f t="shared" si="248"/>
        <v>4.8000000000000043E-2</v>
      </c>
      <c r="H769">
        <f t="shared" si="249"/>
        <v>2.8800000000000026</v>
      </c>
      <c r="I769">
        <f t="shared" si="251"/>
        <v>2.6400000000000023</v>
      </c>
      <c r="J769">
        <v>1.5299999999999999E-2</v>
      </c>
      <c r="K769">
        <f t="shared" si="250"/>
        <v>172.54901960784329</v>
      </c>
    </row>
    <row r="770" spans="1:11">
      <c r="A770">
        <v>6</v>
      </c>
      <c r="B770">
        <v>5.99</v>
      </c>
      <c r="C770">
        <v>5.58</v>
      </c>
      <c r="D770" s="3">
        <v>0.3840277777777778</v>
      </c>
      <c r="E770" s="3">
        <v>0.38750000000000001</v>
      </c>
      <c r="F770">
        <f t="shared" si="247"/>
        <v>0.41000000000000014</v>
      </c>
      <c r="G770">
        <f t="shared" si="248"/>
        <v>8.2000000000000031E-2</v>
      </c>
      <c r="H770">
        <f t="shared" si="249"/>
        <v>4.9200000000000017</v>
      </c>
      <c r="I770">
        <f t="shared" si="251"/>
        <v>4.6800000000000015</v>
      </c>
      <c r="J770">
        <v>1.7600000000000001E-2</v>
      </c>
      <c r="K770">
        <f t="shared" si="250"/>
        <v>265.90909090909099</v>
      </c>
    </row>
    <row r="771" spans="1:11">
      <c r="A771">
        <v>7</v>
      </c>
      <c r="B771">
        <v>6.02</v>
      </c>
      <c r="C771">
        <v>5.86</v>
      </c>
      <c r="D771" s="3">
        <v>0.38819444444444445</v>
      </c>
      <c r="E771" s="3">
        <v>0.39166666666666666</v>
      </c>
      <c r="F771">
        <f t="shared" si="247"/>
        <v>0.15999999999999925</v>
      </c>
      <c r="G771">
        <f t="shared" si="248"/>
        <v>3.1999999999999848E-2</v>
      </c>
      <c r="H771">
        <f t="shared" si="249"/>
        <v>1.9199999999999908</v>
      </c>
      <c r="I771">
        <f t="shared" si="251"/>
        <v>1.6799999999999908</v>
      </c>
      <c r="J771">
        <v>1.24E-2</v>
      </c>
      <c r="K771">
        <f t="shared" si="250"/>
        <v>135.48387096774121</v>
      </c>
    </row>
    <row r="772" spans="1:11">
      <c r="A772">
        <v>8</v>
      </c>
      <c r="B772">
        <v>6.05</v>
      </c>
      <c r="C772">
        <v>6</v>
      </c>
      <c r="D772" s="3">
        <v>0.3923611111111111</v>
      </c>
      <c r="E772" s="3">
        <v>0.39583333333333331</v>
      </c>
      <c r="F772">
        <f t="shared" si="247"/>
        <v>4.9999999999999822E-2</v>
      </c>
      <c r="G772">
        <f t="shared" si="248"/>
        <v>9.9999999999999638E-3</v>
      </c>
      <c r="H772">
        <f t="shared" si="249"/>
        <v>0.59999999999999787</v>
      </c>
      <c r="I772">
        <f t="shared" si="251"/>
        <v>0.35999999999999788</v>
      </c>
      <c r="J772">
        <v>2.4799999999999999E-2</v>
      </c>
      <c r="K772">
        <f t="shared" si="250"/>
        <v>14.516129032257979</v>
      </c>
    </row>
    <row r="773" spans="1:11">
      <c r="A773">
        <v>9</v>
      </c>
      <c r="B773">
        <v>6.27</v>
      </c>
      <c r="C773">
        <v>5.86</v>
      </c>
      <c r="D773" s="3">
        <v>0.39652777777777781</v>
      </c>
      <c r="E773" s="3">
        <v>0.4</v>
      </c>
      <c r="F773">
        <f t="shared" si="247"/>
        <v>0.40999999999999925</v>
      </c>
      <c r="G773">
        <f t="shared" si="248"/>
        <v>8.1999999999999851E-2</v>
      </c>
      <c r="H773">
        <f t="shared" si="249"/>
        <v>4.919999999999991</v>
      </c>
      <c r="I773">
        <f t="shared" si="251"/>
        <v>4.6799999999999908</v>
      </c>
      <c r="J773">
        <v>1.18E-2</v>
      </c>
      <c r="K773">
        <f t="shared" si="250"/>
        <v>396.61016949152463</v>
      </c>
    </row>
    <row r="774" spans="1:11">
      <c r="A774" t="s">
        <v>9</v>
      </c>
      <c r="B774">
        <v>6.14</v>
      </c>
      <c r="C774">
        <v>6.12</v>
      </c>
      <c r="D774" s="3">
        <v>0.40069444444444446</v>
      </c>
      <c r="E774" s="3">
        <v>0.40416666666666662</v>
      </c>
      <c r="F774">
        <f t="shared" si="247"/>
        <v>1.9999999999999574E-2</v>
      </c>
      <c r="G774">
        <f t="shared" si="248"/>
        <v>3.9999999999999151E-3</v>
      </c>
      <c r="H774">
        <f t="shared" si="249"/>
        <v>0.23999999999999491</v>
      </c>
    </row>
    <row r="780" spans="1:11">
      <c r="A780" t="s">
        <v>54</v>
      </c>
      <c r="F780" t="s">
        <v>14</v>
      </c>
      <c r="J780" t="s">
        <v>16</v>
      </c>
    </row>
    <row r="781" spans="1:11">
      <c r="A781" t="s">
        <v>45</v>
      </c>
      <c r="B781" t="s">
        <v>19</v>
      </c>
      <c r="C781" t="s">
        <v>20</v>
      </c>
      <c r="D781" t="s">
        <v>21</v>
      </c>
      <c r="E781" t="s">
        <v>22</v>
      </c>
      <c r="F781" t="s">
        <v>23</v>
      </c>
      <c r="G781" t="s">
        <v>24</v>
      </c>
      <c r="H781" t="s">
        <v>25</v>
      </c>
      <c r="I781" t="s">
        <v>25</v>
      </c>
      <c r="J781" s="4" t="s">
        <v>29</v>
      </c>
      <c r="K781" t="s">
        <v>27</v>
      </c>
    </row>
    <row r="782" spans="1:11">
      <c r="A782">
        <v>1</v>
      </c>
      <c r="B782">
        <v>5.77</v>
      </c>
      <c r="C782">
        <v>5.49</v>
      </c>
      <c r="D782" s="3">
        <v>0.40902777777777777</v>
      </c>
      <c r="E782" s="3">
        <v>0.41249999999999998</v>
      </c>
      <c r="F782">
        <f t="shared" ref="F782:F791" si="252">+B782-C782</f>
        <v>0.27999999999999936</v>
      </c>
      <c r="G782">
        <f t="shared" ref="G782:G791" si="253">+F782/5</f>
        <v>5.5999999999999869E-2</v>
      </c>
      <c r="H782">
        <f t="shared" ref="H782:H791" si="254">+G782*60</f>
        <v>3.3599999999999923</v>
      </c>
      <c r="I782">
        <f>+H782-2.52</f>
        <v>0.83999999999999231</v>
      </c>
      <c r="J782">
        <v>2.12E-2</v>
      </c>
      <c r="K782">
        <f t="shared" ref="K782:K790" si="255">+I782/J782</f>
        <v>39.622641509433599</v>
      </c>
    </row>
    <row r="783" spans="1:11">
      <c r="A783">
        <v>2</v>
      </c>
      <c r="B783">
        <v>5.58</v>
      </c>
      <c r="C783">
        <v>5.49</v>
      </c>
      <c r="D783" s="3">
        <v>0.41388888888888892</v>
      </c>
      <c r="E783" s="3">
        <v>0.41736111111111113</v>
      </c>
      <c r="F783">
        <f t="shared" si="252"/>
        <v>8.9999999999999858E-2</v>
      </c>
      <c r="G783">
        <f t="shared" si="253"/>
        <v>1.7999999999999971E-2</v>
      </c>
      <c r="H783">
        <f t="shared" si="254"/>
        <v>1.0799999999999983</v>
      </c>
      <c r="I783">
        <f t="shared" ref="I783:I790" si="256">+H783-2.52</f>
        <v>-1.4400000000000017</v>
      </c>
      <c r="J783">
        <v>2.5399999999999999E-2</v>
      </c>
      <c r="K783">
        <f t="shared" si="255"/>
        <v>-56.692913385826841</v>
      </c>
    </row>
    <row r="784" spans="1:11">
      <c r="A784">
        <v>3</v>
      </c>
      <c r="B784">
        <v>5.65</v>
      </c>
      <c r="C784">
        <v>5.4</v>
      </c>
      <c r="D784" s="3">
        <v>0.41805555555555557</v>
      </c>
      <c r="E784" s="3">
        <v>0.42152777777777778</v>
      </c>
      <c r="F784">
        <f t="shared" si="252"/>
        <v>0.25</v>
      </c>
      <c r="G784">
        <f t="shared" si="253"/>
        <v>0.05</v>
      </c>
      <c r="H784">
        <f t="shared" si="254"/>
        <v>3</v>
      </c>
      <c r="I784">
        <f t="shared" si="256"/>
        <v>0.48</v>
      </c>
      <c r="J784">
        <v>2.1700000000000001E-2</v>
      </c>
      <c r="K784">
        <f t="shared" si="255"/>
        <v>22.119815668202765</v>
      </c>
    </row>
    <row r="785" spans="1:11">
      <c r="A785">
        <v>4</v>
      </c>
      <c r="B785">
        <v>5.97</v>
      </c>
      <c r="C785">
        <v>5.88</v>
      </c>
      <c r="D785" s="3">
        <v>0.4236111111111111</v>
      </c>
      <c r="E785" s="3">
        <v>0.42708333333333331</v>
      </c>
      <c r="F785">
        <f t="shared" si="252"/>
        <v>8.9999999999999858E-2</v>
      </c>
      <c r="G785">
        <f t="shared" si="253"/>
        <v>1.7999999999999971E-2</v>
      </c>
      <c r="H785">
        <f t="shared" si="254"/>
        <v>1.0799999999999983</v>
      </c>
      <c r="I785">
        <f t="shared" si="256"/>
        <v>-1.4400000000000017</v>
      </c>
      <c r="J785">
        <v>8.6999999999999994E-3</v>
      </c>
      <c r="K785">
        <f t="shared" si="255"/>
        <v>-165.51724137931055</v>
      </c>
    </row>
    <row r="786" spans="1:11">
      <c r="A786">
        <v>5</v>
      </c>
      <c r="B786">
        <v>5.66</v>
      </c>
      <c r="C786">
        <v>5.59</v>
      </c>
      <c r="D786" s="3">
        <v>0.4284722222222222</v>
      </c>
      <c r="E786" s="3">
        <v>0.43194444444444446</v>
      </c>
      <c r="F786">
        <f t="shared" si="252"/>
        <v>7.0000000000000284E-2</v>
      </c>
      <c r="G786">
        <f t="shared" si="253"/>
        <v>1.4000000000000058E-2</v>
      </c>
      <c r="H786">
        <f t="shared" si="254"/>
        <v>0.84000000000000341</v>
      </c>
      <c r="I786">
        <f t="shared" si="256"/>
        <v>-1.6799999999999966</v>
      </c>
      <c r="J786">
        <v>1.5299999999999999E-2</v>
      </c>
      <c r="K786">
        <f t="shared" si="255"/>
        <v>-109.80392156862723</v>
      </c>
    </row>
    <row r="787" spans="1:11">
      <c r="A787">
        <v>6</v>
      </c>
      <c r="B787">
        <v>5.66</v>
      </c>
      <c r="C787">
        <v>5.49</v>
      </c>
      <c r="D787" s="3">
        <v>0.43263888888888885</v>
      </c>
      <c r="E787" s="3">
        <v>0.43611111111111112</v>
      </c>
      <c r="F787">
        <f t="shared" si="252"/>
        <v>0.16999999999999993</v>
      </c>
      <c r="G787">
        <f t="shared" si="253"/>
        <v>3.3999999999999989E-2</v>
      </c>
      <c r="H787">
        <f t="shared" si="254"/>
        <v>2.0399999999999991</v>
      </c>
      <c r="I787">
        <f t="shared" si="256"/>
        <v>-0.48000000000000087</v>
      </c>
      <c r="J787">
        <v>1.7600000000000001E-2</v>
      </c>
      <c r="K787">
        <f t="shared" si="255"/>
        <v>-27.27272727272732</v>
      </c>
    </row>
    <row r="788" spans="1:11">
      <c r="A788">
        <v>7</v>
      </c>
      <c r="B788">
        <v>5.77</v>
      </c>
      <c r="C788">
        <v>5.54</v>
      </c>
      <c r="D788" s="3">
        <v>0.4368055555555555</v>
      </c>
      <c r="E788" s="3">
        <v>0.44027777777777777</v>
      </c>
      <c r="F788">
        <f t="shared" si="252"/>
        <v>0.22999999999999954</v>
      </c>
      <c r="G788">
        <f t="shared" si="253"/>
        <v>4.5999999999999909E-2</v>
      </c>
      <c r="H788">
        <f t="shared" si="254"/>
        <v>2.7599999999999945</v>
      </c>
      <c r="I788">
        <f t="shared" si="256"/>
        <v>0.23999999999999444</v>
      </c>
      <c r="J788">
        <v>1.24E-2</v>
      </c>
      <c r="K788">
        <f t="shared" si="255"/>
        <v>19.354838709676972</v>
      </c>
    </row>
    <row r="789" spans="1:11">
      <c r="A789">
        <v>8</v>
      </c>
      <c r="B789">
        <v>5.68</v>
      </c>
      <c r="C789">
        <v>5.43</v>
      </c>
      <c r="D789" s="3">
        <v>0.44097222222222227</v>
      </c>
      <c r="E789" s="3">
        <v>0.44444444444444442</v>
      </c>
      <c r="F789">
        <f t="shared" si="252"/>
        <v>0.25</v>
      </c>
      <c r="G789">
        <f t="shared" si="253"/>
        <v>0.05</v>
      </c>
      <c r="H789">
        <f t="shared" si="254"/>
        <v>3</v>
      </c>
      <c r="I789">
        <f t="shared" si="256"/>
        <v>0.48</v>
      </c>
      <c r="J789">
        <v>2.4799999999999999E-2</v>
      </c>
      <c r="K789">
        <f t="shared" si="255"/>
        <v>19.35483870967742</v>
      </c>
    </row>
    <row r="790" spans="1:11">
      <c r="A790">
        <v>9</v>
      </c>
      <c r="B790">
        <v>5.6</v>
      </c>
      <c r="C790">
        <v>5.53</v>
      </c>
      <c r="D790" s="3">
        <v>0.44513888888888892</v>
      </c>
      <c r="E790" s="3">
        <v>0.44861111111111113</v>
      </c>
      <c r="F790">
        <f t="shared" si="252"/>
        <v>6.9999999999999396E-2</v>
      </c>
      <c r="G790">
        <f t="shared" si="253"/>
        <v>1.3999999999999879E-2</v>
      </c>
      <c r="H790">
        <f t="shared" si="254"/>
        <v>0.83999999999999275</v>
      </c>
      <c r="I790">
        <f t="shared" si="256"/>
        <v>-1.6800000000000073</v>
      </c>
      <c r="J790">
        <v>1.18E-2</v>
      </c>
      <c r="K790">
        <f t="shared" si="255"/>
        <v>-142.37288135593283</v>
      </c>
    </row>
    <row r="791" spans="1:11">
      <c r="A791" t="s">
        <v>9</v>
      </c>
      <c r="B791">
        <v>6.02</v>
      </c>
      <c r="C791">
        <v>5.81</v>
      </c>
      <c r="D791" s="3">
        <v>0.44930555555555557</v>
      </c>
      <c r="E791" s="3">
        <v>0.45277777777777778</v>
      </c>
      <c r="F791">
        <f t="shared" si="252"/>
        <v>0.20999999999999996</v>
      </c>
      <c r="G791">
        <f t="shared" si="253"/>
        <v>4.1999999999999996E-2</v>
      </c>
      <c r="H791">
        <f t="shared" si="254"/>
        <v>2.5199999999999996</v>
      </c>
    </row>
    <row r="792" spans="1:11">
      <c r="C792" s="3"/>
    </row>
    <row r="794" spans="1:11">
      <c r="A794" t="s">
        <v>33</v>
      </c>
      <c r="F794" t="s">
        <v>14</v>
      </c>
      <c r="J794" t="s">
        <v>16</v>
      </c>
    </row>
    <row r="795" spans="1:11">
      <c r="A795" t="s">
        <v>45</v>
      </c>
      <c r="B795" t="s">
        <v>19</v>
      </c>
      <c r="C795" t="s">
        <v>20</v>
      </c>
      <c r="D795" t="s">
        <v>21</v>
      </c>
      <c r="E795" t="s">
        <v>22</v>
      </c>
      <c r="F795" t="s">
        <v>23</v>
      </c>
      <c r="G795" t="s">
        <v>24</v>
      </c>
      <c r="H795" t="s">
        <v>25</v>
      </c>
      <c r="I795" t="s">
        <v>25</v>
      </c>
      <c r="J795" s="4" t="s">
        <v>29</v>
      </c>
      <c r="K795" t="s">
        <v>27</v>
      </c>
    </row>
    <row r="796" spans="1:11">
      <c r="A796">
        <v>1</v>
      </c>
      <c r="B796">
        <v>5.59</v>
      </c>
      <c r="C796">
        <v>5.32</v>
      </c>
      <c r="D796" s="3">
        <v>0.45763888888888887</v>
      </c>
      <c r="E796" s="3">
        <v>0.46111111111111108</v>
      </c>
      <c r="F796">
        <f t="shared" ref="F796:F805" si="257">+B796-C796</f>
        <v>0.26999999999999957</v>
      </c>
      <c r="G796">
        <f t="shared" ref="G796:G805" si="258">+F796/5</f>
        <v>5.3999999999999916E-2</v>
      </c>
      <c r="H796">
        <f t="shared" ref="H796:H805" si="259">+G796*60</f>
        <v>3.2399999999999949</v>
      </c>
      <c r="I796">
        <f>+H796-3.36</f>
        <v>-0.12000000000000499</v>
      </c>
      <c r="J796">
        <v>2.12E-2</v>
      </c>
      <c r="K796">
        <f t="shared" ref="K796:K804" si="260">+I796/J796</f>
        <v>-5.660377358490801</v>
      </c>
    </row>
    <row r="797" spans="1:11">
      <c r="A797">
        <v>2</v>
      </c>
      <c r="B797">
        <v>5.55</v>
      </c>
      <c r="C797">
        <v>5.26</v>
      </c>
      <c r="D797" s="3">
        <v>0.4597222222222222</v>
      </c>
      <c r="E797" s="3">
        <v>0.46527777777777773</v>
      </c>
      <c r="F797">
        <f t="shared" si="257"/>
        <v>0.29000000000000004</v>
      </c>
      <c r="G797">
        <f t="shared" si="258"/>
        <v>5.800000000000001E-2</v>
      </c>
      <c r="H797">
        <f t="shared" si="259"/>
        <v>3.4800000000000004</v>
      </c>
      <c r="I797">
        <f t="shared" ref="I797:I804" si="261">+H797-3.36</f>
        <v>0.12000000000000055</v>
      </c>
      <c r="J797">
        <v>2.5399999999999999E-2</v>
      </c>
      <c r="K797">
        <f t="shared" si="260"/>
        <v>4.7244094488189194</v>
      </c>
    </row>
    <row r="798" spans="1:11">
      <c r="A798">
        <v>3</v>
      </c>
      <c r="B798">
        <v>5.28</v>
      </c>
      <c r="C798">
        <v>5.07</v>
      </c>
      <c r="D798" s="3">
        <v>0.46666666666666662</v>
      </c>
      <c r="E798" s="3">
        <v>0.47013888888888888</v>
      </c>
      <c r="F798">
        <f t="shared" si="257"/>
        <v>0.20999999999999996</v>
      </c>
      <c r="G798">
        <f t="shared" si="258"/>
        <v>4.1999999999999996E-2</v>
      </c>
      <c r="H798">
        <f t="shared" si="259"/>
        <v>2.5199999999999996</v>
      </c>
      <c r="I798">
        <f t="shared" si="261"/>
        <v>-0.8400000000000003</v>
      </c>
      <c r="J798">
        <v>2.1700000000000001E-2</v>
      </c>
      <c r="K798">
        <f t="shared" si="260"/>
        <v>-38.709677419354854</v>
      </c>
    </row>
    <row r="799" spans="1:11">
      <c r="A799">
        <v>4</v>
      </c>
      <c r="B799">
        <v>5.56</v>
      </c>
      <c r="C799">
        <v>5.28</v>
      </c>
      <c r="D799" s="3">
        <v>0.47499999999999998</v>
      </c>
      <c r="E799" s="3">
        <v>0.47847222222222219</v>
      </c>
      <c r="F799">
        <f t="shared" si="257"/>
        <v>0.27999999999999936</v>
      </c>
      <c r="G799">
        <f t="shared" si="258"/>
        <v>5.5999999999999869E-2</v>
      </c>
      <c r="H799">
        <f t="shared" si="259"/>
        <v>3.3599999999999923</v>
      </c>
      <c r="I799">
        <f t="shared" si="261"/>
        <v>-7.5495165674510645E-15</v>
      </c>
      <c r="J799">
        <v>8.6999999999999994E-3</v>
      </c>
      <c r="K799">
        <f t="shared" si="260"/>
        <v>-8.6776052499437526E-13</v>
      </c>
    </row>
    <row r="800" spans="1:11">
      <c r="A800">
        <v>5</v>
      </c>
      <c r="B800">
        <v>5.35</v>
      </c>
      <c r="C800">
        <v>4.93</v>
      </c>
      <c r="D800" s="3">
        <v>0.47916666666666669</v>
      </c>
      <c r="E800" s="3">
        <v>0.4826388888888889</v>
      </c>
      <c r="F800">
        <f t="shared" si="257"/>
        <v>0.41999999999999993</v>
      </c>
      <c r="G800">
        <f t="shared" si="258"/>
        <v>8.3999999999999991E-2</v>
      </c>
      <c r="H800">
        <f t="shared" si="259"/>
        <v>5.0399999999999991</v>
      </c>
      <c r="I800">
        <f t="shared" si="261"/>
        <v>1.6799999999999993</v>
      </c>
      <c r="J800">
        <v>1.5299999999999999E-2</v>
      </c>
      <c r="K800">
        <f t="shared" si="260"/>
        <v>109.8039215686274</v>
      </c>
    </row>
    <row r="801" spans="1:11">
      <c r="A801">
        <v>6</v>
      </c>
      <c r="B801">
        <v>5.43</v>
      </c>
      <c r="C801">
        <v>5.07</v>
      </c>
      <c r="D801" s="3">
        <v>0.48472222222222222</v>
      </c>
      <c r="E801" s="3">
        <v>0.48819444444444443</v>
      </c>
      <c r="F801">
        <f t="shared" si="257"/>
        <v>0.35999999999999943</v>
      </c>
      <c r="G801">
        <f t="shared" si="258"/>
        <v>7.1999999999999884E-2</v>
      </c>
      <c r="H801">
        <f t="shared" si="259"/>
        <v>4.3199999999999932</v>
      </c>
      <c r="I801">
        <f t="shared" si="261"/>
        <v>0.9599999999999933</v>
      </c>
      <c r="J801">
        <v>1.7600000000000001E-2</v>
      </c>
      <c r="K801">
        <f t="shared" si="260"/>
        <v>54.545454545454163</v>
      </c>
    </row>
    <row r="802" spans="1:11">
      <c r="A802">
        <v>7</v>
      </c>
      <c r="B802">
        <v>5.46</v>
      </c>
      <c r="C802">
        <v>5.08</v>
      </c>
      <c r="D802" s="3">
        <v>0.48888888888888887</v>
      </c>
      <c r="E802" s="3">
        <v>0.49236111111111108</v>
      </c>
      <c r="F802">
        <f t="shared" si="257"/>
        <v>0.37999999999999989</v>
      </c>
      <c r="G802">
        <f t="shared" si="258"/>
        <v>7.5999999999999984E-2</v>
      </c>
      <c r="H802">
        <f t="shared" si="259"/>
        <v>4.5599999999999987</v>
      </c>
      <c r="I802">
        <f t="shared" si="261"/>
        <v>1.1999999999999988</v>
      </c>
      <c r="J802">
        <v>1.24E-2</v>
      </c>
      <c r="K802">
        <f t="shared" si="260"/>
        <v>96.774193548387004</v>
      </c>
    </row>
    <row r="803" spans="1:11">
      <c r="A803">
        <v>8</v>
      </c>
      <c r="B803">
        <v>5.32</v>
      </c>
      <c r="C803">
        <v>5.0199999999999996</v>
      </c>
      <c r="D803" s="3">
        <v>0.49236111111111108</v>
      </c>
      <c r="E803" s="3">
        <v>0.49583333333333335</v>
      </c>
      <c r="F803">
        <f t="shared" si="257"/>
        <v>0.30000000000000071</v>
      </c>
      <c r="G803">
        <f t="shared" si="258"/>
        <v>6.0000000000000143E-2</v>
      </c>
      <c r="H803">
        <f t="shared" si="259"/>
        <v>3.6000000000000085</v>
      </c>
      <c r="I803">
        <f t="shared" si="261"/>
        <v>0.24000000000000865</v>
      </c>
      <c r="J803">
        <v>2.4799999999999999E-2</v>
      </c>
      <c r="K803">
        <f t="shared" si="260"/>
        <v>9.6774193548390581</v>
      </c>
    </row>
    <row r="804" spans="1:11">
      <c r="A804">
        <v>9</v>
      </c>
      <c r="B804">
        <v>5.75</v>
      </c>
      <c r="C804">
        <v>5.58</v>
      </c>
      <c r="D804" s="3">
        <v>0.49722222222222223</v>
      </c>
      <c r="E804" s="3">
        <v>0.50069444444444444</v>
      </c>
      <c r="F804">
        <f t="shared" si="257"/>
        <v>0.16999999999999993</v>
      </c>
      <c r="G804">
        <f t="shared" si="258"/>
        <v>3.3999999999999989E-2</v>
      </c>
      <c r="H804">
        <f t="shared" si="259"/>
        <v>2.0399999999999991</v>
      </c>
      <c r="I804">
        <f t="shared" si="261"/>
        <v>-1.3200000000000007</v>
      </c>
      <c r="J804">
        <v>1.18E-2</v>
      </c>
      <c r="K804">
        <f t="shared" si="260"/>
        <v>-111.86440677966108</v>
      </c>
    </row>
    <row r="805" spans="1:11">
      <c r="A805" t="s">
        <v>9</v>
      </c>
      <c r="B805">
        <v>5.85</v>
      </c>
      <c r="C805">
        <v>5.57</v>
      </c>
      <c r="D805" s="3">
        <v>0.50138888888888888</v>
      </c>
      <c r="E805" s="3">
        <v>0.50486111111111109</v>
      </c>
      <c r="F805">
        <f t="shared" si="257"/>
        <v>0.27999999999999936</v>
      </c>
      <c r="G805">
        <f t="shared" si="258"/>
        <v>5.5999999999999869E-2</v>
      </c>
      <c r="H805">
        <f t="shared" si="259"/>
        <v>3.3599999999999923</v>
      </c>
    </row>
    <row r="809" spans="1:11">
      <c r="A809" t="s">
        <v>73</v>
      </c>
      <c r="F809" t="s">
        <v>14</v>
      </c>
      <c r="J809" t="s">
        <v>16</v>
      </c>
    </row>
    <row r="810" spans="1:11">
      <c r="A810" t="s">
        <v>45</v>
      </c>
      <c r="B810" t="s">
        <v>19</v>
      </c>
      <c r="C810" t="s">
        <v>20</v>
      </c>
      <c r="D810" t="s">
        <v>21</v>
      </c>
      <c r="E810" t="s">
        <v>22</v>
      </c>
      <c r="F810" t="s">
        <v>23</v>
      </c>
      <c r="G810" t="s">
        <v>24</v>
      </c>
      <c r="H810" t="s">
        <v>25</v>
      </c>
      <c r="I810" t="s">
        <v>25</v>
      </c>
      <c r="J810" s="4" t="s">
        <v>29</v>
      </c>
      <c r="K810" t="s">
        <v>27</v>
      </c>
    </row>
    <row r="811" spans="1:11">
      <c r="A811">
        <v>1</v>
      </c>
      <c r="B811">
        <v>5.69</v>
      </c>
      <c r="C811">
        <v>5.22</v>
      </c>
      <c r="D811" s="3">
        <v>0.50486111111111109</v>
      </c>
      <c r="E811" s="3">
        <v>0.5083333333333333</v>
      </c>
      <c r="F811">
        <f t="shared" ref="F811:F820" si="262">+B811-C811</f>
        <v>0.47000000000000064</v>
      </c>
      <c r="G811">
        <f t="shared" ref="G811:G820" si="263">+F811/5</f>
        <v>9.4000000000000125E-2</v>
      </c>
      <c r="H811">
        <f t="shared" ref="H811:H820" si="264">+G811*60</f>
        <v>5.6400000000000077</v>
      </c>
      <c r="I811">
        <f>+H811-1.08</f>
        <v>4.5600000000000076</v>
      </c>
      <c r="J811">
        <v>2.12E-2</v>
      </c>
      <c r="K811">
        <f t="shared" ref="K811:K819" si="265">+I811/J811</f>
        <v>215.09433962264185</v>
      </c>
    </row>
    <row r="812" spans="1:11">
      <c r="A812">
        <v>2</v>
      </c>
      <c r="B812">
        <v>5.41</v>
      </c>
      <c r="C812">
        <v>5.08</v>
      </c>
      <c r="D812" s="3">
        <v>0.50902777777777775</v>
      </c>
      <c r="E812" s="3">
        <v>0.51249999999999996</v>
      </c>
      <c r="F812">
        <f t="shared" si="262"/>
        <v>0.33000000000000007</v>
      </c>
      <c r="G812">
        <f t="shared" si="263"/>
        <v>6.6000000000000017E-2</v>
      </c>
      <c r="H812">
        <f t="shared" si="264"/>
        <v>3.9600000000000009</v>
      </c>
      <c r="I812">
        <f t="shared" ref="I812:I819" si="266">+H812-1.08</f>
        <v>2.8800000000000008</v>
      </c>
      <c r="J812">
        <v>2.5399999999999999E-2</v>
      </c>
      <c r="K812">
        <f t="shared" si="265"/>
        <v>113.38582677165358</v>
      </c>
    </row>
    <row r="813" spans="1:11">
      <c r="A813">
        <v>3</v>
      </c>
      <c r="B813">
        <v>5.64</v>
      </c>
      <c r="C813">
        <v>5.29</v>
      </c>
      <c r="D813" s="3">
        <v>0.5131944444444444</v>
      </c>
      <c r="E813" s="3">
        <v>0.51666666666666672</v>
      </c>
      <c r="F813">
        <f t="shared" si="262"/>
        <v>0.34999999999999964</v>
      </c>
      <c r="G813">
        <f t="shared" si="263"/>
        <v>6.9999999999999923E-2</v>
      </c>
      <c r="H813">
        <f t="shared" si="264"/>
        <v>4.1999999999999957</v>
      </c>
      <c r="I813">
        <f t="shared" si="266"/>
        <v>3.1199999999999957</v>
      </c>
      <c r="J813">
        <v>2.1700000000000001E-2</v>
      </c>
      <c r="K813">
        <f t="shared" si="265"/>
        <v>143.77880184331778</v>
      </c>
    </row>
    <row r="814" spans="1:11">
      <c r="A814">
        <v>4</v>
      </c>
      <c r="B814">
        <v>5.58</v>
      </c>
      <c r="C814">
        <v>5.44</v>
      </c>
      <c r="D814" s="3">
        <v>0.5180555555555556</v>
      </c>
      <c r="E814" s="3">
        <v>0.52152777777777781</v>
      </c>
      <c r="F814">
        <f t="shared" si="262"/>
        <v>0.13999999999999968</v>
      </c>
      <c r="G814">
        <f t="shared" si="263"/>
        <v>2.7999999999999935E-2</v>
      </c>
      <c r="H814">
        <f t="shared" si="264"/>
        <v>1.6799999999999962</v>
      </c>
      <c r="I814">
        <f t="shared" si="266"/>
        <v>0.59999999999999609</v>
      </c>
      <c r="J814">
        <v>8.6999999999999994E-3</v>
      </c>
      <c r="K814">
        <f t="shared" si="265"/>
        <v>68.965517241378862</v>
      </c>
    </row>
    <row r="815" spans="1:11">
      <c r="A815">
        <v>5</v>
      </c>
      <c r="B815">
        <v>5.61</v>
      </c>
      <c r="C815">
        <v>5.54</v>
      </c>
      <c r="D815" s="3">
        <v>0.52361111111111114</v>
      </c>
      <c r="E815" s="3">
        <v>0.52708333333333335</v>
      </c>
      <c r="F815">
        <f t="shared" si="262"/>
        <v>7.0000000000000284E-2</v>
      </c>
      <c r="G815">
        <f t="shared" si="263"/>
        <v>1.4000000000000058E-2</v>
      </c>
      <c r="H815">
        <f t="shared" si="264"/>
        <v>0.84000000000000341</v>
      </c>
      <c r="I815">
        <f t="shared" si="266"/>
        <v>-0.23999999999999666</v>
      </c>
      <c r="J815">
        <v>1.5299999999999999E-2</v>
      </c>
      <c r="K815">
        <f t="shared" si="265"/>
        <v>-15.686274509803704</v>
      </c>
    </row>
    <row r="816" spans="1:11">
      <c r="A816">
        <v>6</v>
      </c>
      <c r="B816">
        <v>5.49</v>
      </c>
      <c r="C816">
        <v>5.4</v>
      </c>
      <c r="D816" s="3">
        <v>0.52847222222222223</v>
      </c>
      <c r="E816" s="3">
        <v>0.53194444444444444</v>
      </c>
      <c r="F816">
        <f t="shared" si="262"/>
        <v>8.9999999999999858E-2</v>
      </c>
      <c r="G816">
        <f t="shared" si="263"/>
        <v>1.7999999999999971E-2</v>
      </c>
      <c r="H816">
        <f t="shared" si="264"/>
        <v>1.0799999999999983</v>
      </c>
      <c r="I816">
        <f t="shared" si="266"/>
        <v>-1.7763568394002505E-15</v>
      </c>
      <c r="J816">
        <v>1.7600000000000001E-2</v>
      </c>
      <c r="K816">
        <f t="shared" si="265"/>
        <v>-1.0092936587501422E-13</v>
      </c>
    </row>
    <row r="817" spans="1:11">
      <c r="A817">
        <v>7</v>
      </c>
      <c r="B817">
        <v>5.34</v>
      </c>
      <c r="C817">
        <v>5.0599999999999996</v>
      </c>
      <c r="D817" s="3">
        <v>0.53263888888888888</v>
      </c>
      <c r="E817" s="3">
        <v>0.53611111111111109</v>
      </c>
      <c r="F817">
        <f t="shared" si="262"/>
        <v>0.28000000000000025</v>
      </c>
      <c r="G817">
        <f t="shared" si="263"/>
        <v>5.600000000000005E-2</v>
      </c>
      <c r="H817">
        <f t="shared" si="264"/>
        <v>3.360000000000003</v>
      </c>
      <c r="I817">
        <f t="shared" si="266"/>
        <v>2.2800000000000029</v>
      </c>
      <c r="J817">
        <v>1.24E-2</v>
      </c>
      <c r="K817">
        <f t="shared" si="265"/>
        <v>183.87096774193571</v>
      </c>
    </row>
    <row r="818" spans="1:11">
      <c r="A818">
        <v>8</v>
      </c>
      <c r="B818">
        <v>5.16</v>
      </c>
      <c r="C818">
        <v>4.97</v>
      </c>
      <c r="D818" s="3">
        <v>0.53680555555555554</v>
      </c>
      <c r="E818" s="3">
        <v>0.54027777777777775</v>
      </c>
      <c r="F818">
        <f t="shared" si="262"/>
        <v>0.19000000000000039</v>
      </c>
      <c r="G818">
        <f t="shared" si="263"/>
        <v>3.8000000000000075E-2</v>
      </c>
      <c r="H818">
        <f t="shared" si="264"/>
        <v>2.2800000000000047</v>
      </c>
      <c r="I818">
        <f t="shared" si="266"/>
        <v>1.2000000000000046</v>
      </c>
      <c r="J818">
        <v>2.4799999999999999E-2</v>
      </c>
      <c r="K818">
        <f t="shared" si="265"/>
        <v>48.387096774193736</v>
      </c>
    </row>
    <row r="819" spans="1:11">
      <c r="A819">
        <v>9</v>
      </c>
      <c r="B819">
        <v>5.21</v>
      </c>
      <c r="C819">
        <v>4.8099999999999996</v>
      </c>
      <c r="D819" s="3">
        <v>0.54166666666666663</v>
      </c>
      <c r="E819" s="3">
        <v>0.54513888888888895</v>
      </c>
      <c r="F819">
        <f t="shared" si="262"/>
        <v>0.40000000000000036</v>
      </c>
      <c r="G819">
        <f t="shared" si="263"/>
        <v>8.0000000000000071E-2</v>
      </c>
      <c r="H819">
        <f t="shared" si="264"/>
        <v>4.8000000000000043</v>
      </c>
      <c r="I819">
        <f t="shared" si="266"/>
        <v>3.7200000000000042</v>
      </c>
      <c r="J819">
        <v>1.18E-2</v>
      </c>
      <c r="K819">
        <f t="shared" si="265"/>
        <v>315.25423728813598</v>
      </c>
    </row>
    <row r="820" spans="1:11">
      <c r="A820" t="s">
        <v>9</v>
      </c>
      <c r="B820">
        <v>5.8</v>
      </c>
      <c r="C820">
        <v>5.71</v>
      </c>
      <c r="D820" s="3">
        <v>0.54583333333333328</v>
      </c>
      <c r="E820" s="3">
        <v>0.5493055555555556</v>
      </c>
      <c r="F820">
        <f t="shared" si="262"/>
        <v>8.9999999999999858E-2</v>
      </c>
      <c r="G820">
        <f t="shared" si="263"/>
        <v>1.7999999999999971E-2</v>
      </c>
      <c r="H820">
        <f t="shared" si="264"/>
        <v>1.0799999999999983</v>
      </c>
    </row>
    <row r="825" spans="1:11">
      <c r="A825" t="s">
        <v>74</v>
      </c>
      <c r="F825" t="s">
        <v>14</v>
      </c>
      <c r="J825" t="s">
        <v>16</v>
      </c>
    </row>
    <row r="826" spans="1:11">
      <c r="A826" t="s">
        <v>45</v>
      </c>
      <c r="B826" t="s">
        <v>19</v>
      </c>
      <c r="C826" t="s">
        <v>20</v>
      </c>
      <c r="D826" t="s">
        <v>21</v>
      </c>
      <c r="E826" t="s">
        <v>22</v>
      </c>
      <c r="F826" t="s">
        <v>23</v>
      </c>
      <c r="G826" t="s">
        <v>24</v>
      </c>
      <c r="H826" t="s">
        <v>25</v>
      </c>
      <c r="I826" t="s">
        <v>25</v>
      </c>
      <c r="J826" s="4" t="s">
        <v>29</v>
      </c>
      <c r="K826" t="s">
        <v>27</v>
      </c>
    </row>
    <row r="827" spans="1:11">
      <c r="A827">
        <v>1</v>
      </c>
      <c r="B827">
        <v>5.24</v>
      </c>
      <c r="C827">
        <v>4.9000000000000004</v>
      </c>
      <c r="D827" s="3">
        <v>0.55000000000000004</v>
      </c>
      <c r="E827" s="3">
        <v>0.55347222222222225</v>
      </c>
      <c r="F827">
        <f t="shared" ref="F827:F836" si="267">+B827-C827</f>
        <v>0.33999999999999986</v>
      </c>
      <c r="G827">
        <f t="shared" ref="G827:G836" si="268">+F827/5</f>
        <v>6.7999999999999977E-2</v>
      </c>
      <c r="H827">
        <f t="shared" ref="H827:H836" si="269">+G827*60</f>
        <v>4.0799999999999983</v>
      </c>
      <c r="I827">
        <f>+H827-2.76</f>
        <v>1.3199999999999985</v>
      </c>
      <c r="J827">
        <v>2.12E-2</v>
      </c>
      <c r="K827">
        <f t="shared" ref="K827:K835" si="270">+I827/J827</f>
        <v>62.264150943396153</v>
      </c>
    </row>
    <row r="828" spans="1:11">
      <c r="A828">
        <v>2</v>
      </c>
      <c r="B828">
        <v>5.24</v>
      </c>
      <c r="C828">
        <v>5.09</v>
      </c>
      <c r="D828" s="3">
        <v>0.55486111111111114</v>
      </c>
      <c r="E828" s="3">
        <v>0.55833333333333335</v>
      </c>
      <c r="F828">
        <f t="shared" si="267"/>
        <v>0.15000000000000036</v>
      </c>
      <c r="G828">
        <f t="shared" si="268"/>
        <v>3.0000000000000072E-2</v>
      </c>
      <c r="H828">
        <f t="shared" si="269"/>
        <v>1.8000000000000043</v>
      </c>
      <c r="I828">
        <f t="shared" ref="I828:I835" si="271">+H828-2.76</f>
        <v>-0.95999999999999552</v>
      </c>
      <c r="J828">
        <v>2.5399999999999999E-2</v>
      </c>
      <c r="K828">
        <f t="shared" si="270"/>
        <v>-37.795275590551007</v>
      </c>
    </row>
    <row r="829" spans="1:11">
      <c r="A829">
        <v>3</v>
      </c>
      <c r="B829">
        <v>5.44</v>
      </c>
      <c r="C829">
        <v>5.29</v>
      </c>
      <c r="D829" s="3">
        <v>0.55902777777777779</v>
      </c>
      <c r="E829" s="3">
        <v>0.5625</v>
      </c>
      <c r="F829">
        <f t="shared" si="267"/>
        <v>0.15000000000000036</v>
      </c>
      <c r="G829">
        <f t="shared" si="268"/>
        <v>3.0000000000000072E-2</v>
      </c>
      <c r="H829">
        <f t="shared" si="269"/>
        <v>1.8000000000000043</v>
      </c>
      <c r="I829">
        <f t="shared" si="271"/>
        <v>-0.95999999999999552</v>
      </c>
      <c r="J829">
        <v>2.1700000000000001E-2</v>
      </c>
      <c r="K829">
        <f t="shared" si="270"/>
        <v>-44.239631336405324</v>
      </c>
    </row>
    <row r="830" spans="1:11">
      <c r="A830">
        <v>4</v>
      </c>
      <c r="B830">
        <v>5.48</v>
      </c>
      <c r="C830">
        <v>5.55</v>
      </c>
      <c r="D830" s="3">
        <v>0.56319444444444444</v>
      </c>
      <c r="E830" s="3">
        <v>0.56666666666666665</v>
      </c>
      <c r="F830">
        <f t="shared" si="267"/>
        <v>-6.9999999999999396E-2</v>
      </c>
      <c r="G830">
        <f t="shared" si="268"/>
        <v>-1.3999999999999879E-2</v>
      </c>
      <c r="H830">
        <f t="shared" si="269"/>
        <v>-0.83999999999999275</v>
      </c>
      <c r="I830">
        <f t="shared" si="271"/>
        <v>-3.5999999999999925</v>
      </c>
      <c r="J830">
        <v>8.6999999999999994E-3</v>
      </c>
      <c r="K830">
        <f t="shared" si="270"/>
        <v>-413.79310344827502</v>
      </c>
    </row>
    <row r="831" spans="1:11">
      <c r="A831">
        <v>5</v>
      </c>
      <c r="B831">
        <v>5.56</v>
      </c>
      <c r="C831">
        <v>4.99</v>
      </c>
      <c r="D831" s="3">
        <v>0.56736111111111109</v>
      </c>
      <c r="E831" s="3">
        <v>0.5708333333333333</v>
      </c>
      <c r="F831">
        <f t="shared" si="267"/>
        <v>0.5699999999999994</v>
      </c>
      <c r="G831">
        <f t="shared" si="268"/>
        <v>0.11399999999999988</v>
      </c>
      <c r="H831">
        <f t="shared" si="269"/>
        <v>6.8399999999999928</v>
      </c>
      <c r="I831">
        <f t="shared" si="271"/>
        <v>4.079999999999993</v>
      </c>
      <c r="J831">
        <v>1.5299999999999999E-2</v>
      </c>
      <c r="K831">
        <f t="shared" si="270"/>
        <v>266.66666666666623</v>
      </c>
    </row>
    <row r="832" spans="1:11">
      <c r="A832">
        <v>6</v>
      </c>
      <c r="B832">
        <v>4.8</v>
      </c>
      <c r="C832">
        <v>4.59</v>
      </c>
      <c r="D832" s="3">
        <v>0.57291666666666663</v>
      </c>
      <c r="E832" s="3">
        <v>0.57638888888888895</v>
      </c>
      <c r="F832">
        <f t="shared" si="267"/>
        <v>0.20999999999999996</v>
      </c>
      <c r="G832">
        <f t="shared" si="268"/>
        <v>4.1999999999999996E-2</v>
      </c>
      <c r="H832">
        <f t="shared" si="269"/>
        <v>2.5199999999999996</v>
      </c>
      <c r="I832">
        <f t="shared" si="271"/>
        <v>-0.24000000000000021</v>
      </c>
      <c r="J832">
        <v>1.7600000000000001E-2</v>
      </c>
      <c r="K832">
        <f t="shared" si="270"/>
        <v>-13.636363636363647</v>
      </c>
    </row>
    <row r="833" spans="1:11">
      <c r="A833">
        <v>7</v>
      </c>
      <c r="B833">
        <v>5.39</v>
      </c>
      <c r="C833">
        <v>5.33</v>
      </c>
      <c r="D833" s="3">
        <v>0.57638888888888895</v>
      </c>
      <c r="E833" s="3">
        <v>0.57986111111111105</v>
      </c>
      <c r="F833">
        <f t="shared" si="267"/>
        <v>5.9999999999999609E-2</v>
      </c>
      <c r="G833">
        <f t="shared" si="268"/>
        <v>1.1999999999999922E-2</v>
      </c>
      <c r="H833">
        <f t="shared" si="269"/>
        <v>0.71999999999999531</v>
      </c>
      <c r="I833">
        <f t="shared" si="271"/>
        <v>-2.0400000000000045</v>
      </c>
      <c r="J833">
        <v>1.24E-2</v>
      </c>
      <c r="K833">
        <f t="shared" si="270"/>
        <v>-164.51612903225842</v>
      </c>
    </row>
    <row r="834" spans="1:11">
      <c r="A834">
        <v>8</v>
      </c>
      <c r="B834">
        <v>4.9000000000000004</v>
      </c>
      <c r="C834">
        <v>4.45</v>
      </c>
      <c r="D834" s="3">
        <v>0.5805555555555556</v>
      </c>
      <c r="E834" s="3">
        <v>0.58402777777777781</v>
      </c>
      <c r="F834">
        <f t="shared" si="267"/>
        <v>0.45000000000000018</v>
      </c>
      <c r="G834">
        <f t="shared" si="268"/>
        <v>9.0000000000000038E-2</v>
      </c>
      <c r="H834">
        <f t="shared" si="269"/>
        <v>5.4000000000000021</v>
      </c>
      <c r="I834">
        <f t="shared" si="271"/>
        <v>2.6400000000000023</v>
      </c>
      <c r="J834">
        <v>2.4799999999999999E-2</v>
      </c>
      <c r="K834">
        <f t="shared" si="270"/>
        <v>106.45161290322591</v>
      </c>
    </row>
    <row r="835" spans="1:11">
      <c r="A835">
        <v>9</v>
      </c>
      <c r="B835">
        <v>5.25</v>
      </c>
      <c r="C835">
        <v>5.08</v>
      </c>
      <c r="D835" s="3">
        <v>0.58472222222222225</v>
      </c>
      <c r="E835" s="3">
        <v>0.58819444444444446</v>
      </c>
      <c r="F835">
        <f t="shared" si="267"/>
        <v>0.16999999999999993</v>
      </c>
      <c r="G835">
        <f t="shared" si="268"/>
        <v>3.3999999999999989E-2</v>
      </c>
      <c r="H835">
        <f t="shared" si="269"/>
        <v>2.0399999999999991</v>
      </c>
      <c r="I835">
        <f t="shared" si="271"/>
        <v>-0.72000000000000064</v>
      </c>
      <c r="J835">
        <v>1.18E-2</v>
      </c>
      <c r="K835">
        <f t="shared" si="270"/>
        <v>-61.016949152542431</v>
      </c>
    </row>
    <row r="836" spans="1:11">
      <c r="A836" t="s">
        <v>9</v>
      </c>
      <c r="B836">
        <v>5.88</v>
      </c>
      <c r="C836">
        <v>5.65</v>
      </c>
      <c r="D836" s="3">
        <v>0.58958333333333335</v>
      </c>
      <c r="E836" s="3">
        <v>0.59305555555555556</v>
      </c>
      <c r="F836">
        <f t="shared" si="267"/>
        <v>0.22999999999999954</v>
      </c>
      <c r="G836">
        <f t="shared" si="268"/>
        <v>4.5999999999999909E-2</v>
      </c>
      <c r="H836">
        <f t="shared" si="269"/>
        <v>2.7599999999999945</v>
      </c>
    </row>
    <row r="840" spans="1:11">
      <c r="A840" s="6" t="s">
        <v>75</v>
      </c>
      <c r="B840" s="1"/>
      <c r="C840" s="1"/>
    </row>
    <row r="841" spans="1:11">
      <c r="A841" t="s">
        <v>13</v>
      </c>
      <c r="F841" t="s">
        <v>14</v>
      </c>
      <c r="J841" t="s">
        <v>16</v>
      </c>
    </row>
    <row r="842" spans="1:11">
      <c r="A842" t="s">
        <v>45</v>
      </c>
      <c r="B842" t="s">
        <v>19</v>
      </c>
      <c r="C842" t="s">
        <v>20</v>
      </c>
      <c r="D842" t="s">
        <v>21</v>
      </c>
      <c r="E842" t="s">
        <v>22</v>
      </c>
      <c r="F842" t="s">
        <v>23</v>
      </c>
      <c r="G842" t="s">
        <v>24</v>
      </c>
      <c r="H842" t="s">
        <v>25</v>
      </c>
      <c r="I842" t="s">
        <v>25</v>
      </c>
      <c r="J842" s="4" t="s">
        <v>29</v>
      </c>
      <c r="K842" t="s">
        <v>27</v>
      </c>
    </row>
    <row r="843" spans="1:11">
      <c r="A843">
        <v>1</v>
      </c>
      <c r="B843">
        <v>6.3</v>
      </c>
      <c r="C843">
        <v>5.77</v>
      </c>
      <c r="D843" s="3">
        <v>0.38263888888888892</v>
      </c>
      <c r="E843" s="3">
        <v>0.38611111111111113</v>
      </c>
      <c r="F843">
        <f t="shared" ref="F843:F852" si="272">+B843-C843</f>
        <v>0.53000000000000025</v>
      </c>
      <c r="G843">
        <f t="shared" ref="G843:G852" si="273">+F843/5</f>
        <v>0.10600000000000005</v>
      </c>
      <c r="H843">
        <f t="shared" ref="H843:H852" si="274">+G843*60</f>
        <v>6.360000000000003</v>
      </c>
      <c r="I843">
        <f>+H843-0</f>
        <v>6.360000000000003</v>
      </c>
      <c r="J843">
        <v>1.4800000000000001E-2</v>
      </c>
      <c r="K843">
        <f t="shared" ref="K843:K851" si="275">+I843/J843</f>
        <v>429.72972972972991</v>
      </c>
    </row>
    <row r="844" spans="1:11">
      <c r="A844">
        <v>2</v>
      </c>
      <c r="B844">
        <v>6.2</v>
      </c>
      <c r="C844">
        <v>5.94</v>
      </c>
      <c r="D844" s="3">
        <v>0.38680555555555557</v>
      </c>
      <c r="E844" s="3">
        <v>0.39027777777777778</v>
      </c>
      <c r="F844">
        <f t="shared" si="272"/>
        <v>0.25999999999999979</v>
      </c>
      <c r="G844">
        <f t="shared" si="273"/>
        <v>5.1999999999999956E-2</v>
      </c>
      <c r="H844">
        <f t="shared" si="274"/>
        <v>3.1199999999999974</v>
      </c>
      <c r="I844">
        <f t="shared" ref="I844:I851" si="276">+H844-0</f>
        <v>3.1199999999999974</v>
      </c>
      <c r="J844">
        <v>1.43E-2</v>
      </c>
      <c r="K844">
        <f t="shared" si="275"/>
        <v>218.18181818181799</v>
      </c>
    </row>
    <row r="845" spans="1:11">
      <c r="A845">
        <v>3</v>
      </c>
      <c r="B845">
        <v>5.89</v>
      </c>
      <c r="C845">
        <v>5.26</v>
      </c>
      <c r="D845" s="3">
        <v>0.39097222222222222</v>
      </c>
      <c r="E845" s="3">
        <v>0.39444444444444443</v>
      </c>
      <c r="F845">
        <f t="shared" si="272"/>
        <v>0.62999999999999989</v>
      </c>
      <c r="G845">
        <f t="shared" si="273"/>
        <v>0.12599999999999997</v>
      </c>
      <c r="H845">
        <f t="shared" si="274"/>
        <v>7.5599999999999987</v>
      </c>
      <c r="I845">
        <f t="shared" si="276"/>
        <v>7.5599999999999987</v>
      </c>
      <c r="J845">
        <v>2.52E-2</v>
      </c>
      <c r="K845">
        <f t="shared" si="275"/>
        <v>299.99999999999994</v>
      </c>
    </row>
    <row r="846" spans="1:11">
      <c r="A846">
        <v>4</v>
      </c>
      <c r="B846">
        <v>5.84</v>
      </c>
      <c r="C846">
        <v>5.36</v>
      </c>
      <c r="D846" s="3">
        <v>0.39513888888888887</v>
      </c>
      <c r="E846" s="3">
        <v>0.39861111111111108</v>
      </c>
      <c r="F846">
        <f t="shared" si="272"/>
        <v>0.47999999999999954</v>
      </c>
      <c r="G846">
        <f t="shared" si="273"/>
        <v>9.5999999999999905E-2</v>
      </c>
      <c r="H846">
        <f t="shared" si="274"/>
        <v>5.7599999999999945</v>
      </c>
      <c r="I846">
        <f t="shared" si="276"/>
        <v>5.7599999999999945</v>
      </c>
      <c r="J846">
        <v>1.83E-2</v>
      </c>
      <c r="K846">
        <f t="shared" si="275"/>
        <v>314.75409836065541</v>
      </c>
    </row>
    <row r="847" spans="1:11">
      <c r="A847">
        <v>5</v>
      </c>
      <c r="B847">
        <v>5.85</v>
      </c>
      <c r="C847">
        <v>5.62</v>
      </c>
      <c r="D847" s="3">
        <v>0.4</v>
      </c>
      <c r="E847" s="3">
        <v>0.40347222222222223</v>
      </c>
      <c r="F847">
        <f t="shared" si="272"/>
        <v>0.22999999999999954</v>
      </c>
      <c r="G847">
        <f t="shared" si="273"/>
        <v>4.5999999999999909E-2</v>
      </c>
      <c r="H847">
        <f t="shared" si="274"/>
        <v>2.7599999999999945</v>
      </c>
      <c r="I847">
        <f t="shared" si="276"/>
        <v>2.7599999999999945</v>
      </c>
      <c r="J847">
        <v>1.5299999999999999E-2</v>
      </c>
      <c r="K847">
        <f t="shared" si="275"/>
        <v>180.39215686274474</v>
      </c>
    </row>
    <row r="848" spans="1:11">
      <c r="A848">
        <v>6</v>
      </c>
      <c r="B848">
        <v>5.77</v>
      </c>
      <c r="C848">
        <v>5.51</v>
      </c>
      <c r="D848" s="3">
        <v>0.40416666666666662</v>
      </c>
      <c r="E848" s="3">
        <v>0.40763888888888888</v>
      </c>
      <c r="F848">
        <f t="shared" si="272"/>
        <v>0.25999999999999979</v>
      </c>
      <c r="G848">
        <f t="shared" si="273"/>
        <v>5.1999999999999956E-2</v>
      </c>
      <c r="H848">
        <f t="shared" si="274"/>
        <v>3.1199999999999974</v>
      </c>
      <c r="I848">
        <f t="shared" si="276"/>
        <v>3.1199999999999974</v>
      </c>
      <c r="J848">
        <v>1.67E-2</v>
      </c>
      <c r="K848">
        <f t="shared" si="275"/>
        <v>186.82634730538908</v>
      </c>
    </row>
    <row r="849" spans="1:11">
      <c r="A849">
        <v>7</v>
      </c>
      <c r="B849">
        <v>5.83</v>
      </c>
      <c r="C849">
        <v>5.58</v>
      </c>
      <c r="D849" s="3">
        <v>0.40833333333333338</v>
      </c>
      <c r="E849" s="3">
        <v>0.41180555555555554</v>
      </c>
      <c r="F849">
        <f t="shared" si="272"/>
        <v>0.25</v>
      </c>
      <c r="G849">
        <f t="shared" si="273"/>
        <v>0.05</v>
      </c>
      <c r="H849">
        <f t="shared" si="274"/>
        <v>3</v>
      </c>
      <c r="I849">
        <f t="shared" si="276"/>
        <v>3</v>
      </c>
      <c r="J849">
        <v>3.49E-2</v>
      </c>
      <c r="K849">
        <f t="shared" si="275"/>
        <v>85.959885386819479</v>
      </c>
    </row>
    <row r="850" spans="1:11">
      <c r="A850">
        <v>8</v>
      </c>
      <c r="B850">
        <v>5.87</v>
      </c>
      <c r="C850">
        <v>5.59</v>
      </c>
      <c r="D850" s="3">
        <v>0.41249999999999998</v>
      </c>
      <c r="E850" s="3">
        <v>0.41597222222222219</v>
      </c>
      <c r="F850">
        <f t="shared" si="272"/>
        <v>0.28000000000000025</v>
      </c>
      <c r="G850">
        <f t="shared" si="273"/>
        <v>5.600000000000005E-2</v>
      </c>
      <c r="H850">
        <f t="shared" si="274"/>
        <v>3.360000000000003</v>
      </c>
      <c r="I850">
        <f t="shared" si="276"/>
        <v>3.360000000000003</v>
      </c>
      <c r="J850">
        <v>2.01E-2</v>
      </c>
      <c r="K850">
        <f t="shared" si="275"/>
        <v>167.16417910447777</v>
      </c>
    </row>
    <row r="851" spans="1:11">
      <c r="A851">
        <v>9</v>
      </c>
      <c r="B851">
        <v>5.68</v>
      </c>
      <c r="C851">
        <v>5.39</v>
      </c>
      <c r="D851" s="3">
        <v>0.41666666666666669</v>
      </c>
      <c r="E851" s="3">
        <v>0.4201388888888889</v>
      </c>
      <c r="F851">
        <f t="shared" si="272"/>
        <v>0.29000000000000004</v>
      </c>
      <c r="G851">
        <f t="shared" si="273"/>
        <v>5.800000000000001E-2</v>
      </c>
      <c r="H851">
        <f t="shared" si="274"/>
        <v>3.4800000000000004</v>
      </c>
      <c r="I851">
        <f t="shared" si="276"/>
        <v>3.4800000000000004</v>
      </c>
      <c r="J851">
        <v>2.7199999999999998E-2</v>
      </c>
      <c r="K851">
        <f t="shared" si="275"/>
        <v>127.94117647058826</v>
      </c>
    </row>
    <row r="852" spans="1:11">
      <c r="A852" t="s">
        <v>9</v>
      </c>
      <c r="B852">
        <v>6.1</v>
      </c>
      <c r="C852">
        <v>6.13</v>
      </c>
      <c r="D852" s="3">
        <v>0.42083333333333334</v>
      </c>
      <c r="E852" s="3">
        <v>0.42430555555555555</v>
      </c>
      <c r="F852">
        <f t="shared" si="272"/>
        <v>-3.0000000000000249E-2</v>
      </c>
      <c r="G852">
        <f t="shared" si="273"/>
        <v>-6.0000000000000496E-3</v>
      </c>
      <c r="H852">
        <f t="shared" si="274"/>
        <v>-0.36000000000000298</v>
      </c>
    </row>
    <row r="856" spans="1:11">
      <c r="A856" t="s">
        <v>54</v>
      </c>
      <c r="F856" t="s">
        <v>14</v>
      </c>
      <c r="J856" t="s">
        <v>16</v>
      </c>
    </row>
    <row r="857" spans="1:11">
      <c r="A857" t="s">
        <v>45</v>
      </c>
      <c r="B857" t="s">
        <v>19</v>
      </c>
      <c r="C857" t="s">
        <v>20</v>
      </c>
      <c r="D857" t="s">
        <v>21</v>
      </c>
      <c r="E857" t="s">
        <v>22</v>
      </c>
      <c r="F857" t="s">
        <v>23</v>
      </c>
      <c r="G857" t="s">
        <v>24</v>
      </c>
      <c r="H857" t="s">
        <v>25</v>
      </c>
      <c r="I857" t="s">
        <v>25</v>
      </c>
      <c r="J857" s="4" t="s">
        <v>29</v>
      </c>
      <c r="K857" t="s">
        <v>27</v>
      </c>
    </row>
    <row r="858" spans="1:11">
      <c r="A858">
        <v>1</v>
      </c>
      <c r="B858">
        <v>5.94</v>
      </c>
      <c r="C858">
        <v>5.59</v>
      </c>
      <c r="D858" s="3">
        <v>0.42499999999999999</v>
      </c>
      <c r="E858" s="3">
        <v>0.4284722222222222</v>
      </c>
      <c r="F858">
        <f t="shared" ref="F858:F867" si="277">+B858-C858</f>
        <v>0.35000000000000053</v>
      </c>
      <c r="G858">
        <f t="shared" ref="G858:G867" si="278">+F858/5</f>
        <v>7.0000000000000104E-2</v>
      </c>
      <c r="H858">
        <f t="shared" ref="H858:H867" si="279">+G858*60</f>
        <v>4.2000000000000064</v>
      </c>
      <c r="I858">
        <f>+H858-0.48</f>
        <v>3.7200000000000064</v>
      </c>
      <c r="J858">
        <v>1.4800000000000001E-2</v>
      </c>
      <c r="K858">
        <f t="shared" ref="K858:K866" si="280">+I858/J858</f>
        <v>251.35135135135178</v>
      </c>
    </row>
    <row r="859" spans="1:11">
      <c r="A859">
        <v>2</v>
      </c>
      <c r="B859">
        <v>5.96</v>
      </c>
      <c r="C859">
        <v>5.63</v>
      </c>
      <c r="D859" s="3">
        <v>0.4291666666666667</v>
      </c>
      <c r="E859" s="3">
        <v>0.43263888888888885</v>
      </c>
      <c r="F859">
        <f t="shared" si="277"/>
        <v>0.33000000000000007</v>
      </c>
      <c r="G859">
        <f t="shared" si="278"/>
        <v>6.6000000000000017E-2</v>
      </c>
      <c r="H859">
        <f t="shared" si="279"/>
        <v>3.9600000000000009</v>
      </c>
      <c r="I859">
        <f t="shared" ref="I859:I866" si="281">+H859-0.48</f>
        <v>3.4800000000000009</v>
      </c>
      <c r="J859">
        <v>1.43E-2</v>
      </c>
      <c r="K859">
        <f t="shared" si="280"/>
        <v>243.35664335664342</v>
      </c>
    </row>
    <row r="860" spans="1:11">
      <c r="A860">
        <v>3</v>
      </c>
      <c r="B860">
        <v>5.48</v>
      </c>
      <c r="C860">
        <v>5.07</v>
      </c>
      <c r="D860" s="3">
        <v>0.43333333333333335</v>
      </c>
      <c r="E860" s="3">
        <v>0.4368055555555555</v>
      </c>
      <c r="F860">
        <f t="shared" si="277"/>
        <v>0.41000000000000014</v>
      </c>
      <c r="G860">
        <f t="shared" si="278"/>
        <v>8.2000000000000031E-2</v>
      </c>
      <c r="H860">
        <f t="shared" si="279"/>
        <v>4.9200000000000017</v>
      </c>
      <c r="I860">
        <f t="shared" si="281"/>
        <v>4.4400000000000013</v>
      </c>
      <c r="J860">
        <v>2.52E-2</v>
      </c>
      <c r="K860">
        <f t="shared" si="280"/>
        <v>176.19047619047623</v>
      </c>
    </row>
    <row r="861" spans="1:11">
      <c r="A861">
        <v>4</v>
      </c>
      <c r="B861">
        <v>5.63</v>
      </c>
      <c r="C861">
        <v>5.52</v>
      </c>
      <c r="D861" s="3">
        <v>0.4375</v>
      </c>
      <c r="E861" s="3">
        <v>0.44097222222222227</v>
      </c>
      <c r="F861">
        <f t="shared" si="277"/>
        <v>0.11000000000000032</v>
      </c>
      <c r="G861">
        <f t="shared" si="278"/>
        <v>2.2000000000000065E-2</v>
      </c>
      <c r="H861">
        <f t="shared" si="279"/>
        <v>1.3200000000000038</v>
      </c>
      <c r="I861">
        <f t="shared" si="281"/>
        <v>0.84000000000000385</v>
      </c>
      <c r="J861">
        <v>1.83E-2</v>
      </c>
      <c r="K861">
        <f t="shared" si="280"/>
        <v>45.901639344262506</v>
      </c>
    </row>
    <row r="862" spans="1:11">
      <c r="A862">
        <v>5</v>
      </c>
      <c r="B862">
        <v>5.79</v>
      </c>
      <c r="C862">
        <v>5.7</v>
      </c>
      <c r="D862" s="3">
        <v>0.44166666666666665</v>
      </c>
      <c r="E862" s="3">
        <v>0.44513888888888892</v>
      </c>
      <c r="F862">
        <f t="shared" si="277"/>
        <v>8.9999999999999858E-2</v>
      </c>
      <c r="G862">
        <f t="shared" si="278"/>
        <v>1.7999999999999971E-2</v>
      </c>
      <c r="H862">
        <f t="shared" si="279"/>
        <v>1.0799999999999983</v>
      </c>
      <c r="I862">
        <f t="shared" si="281"/>
        <v>0.59999999999999831</v>
      </c>
      <c r="J862">
        <v>1.5299999999999999E-2</v>
      </c>
      <c r="K862">
        <f t="shared" si="280"/>
        <v>39.215686274509693</v>
      </c>
    </row>
    <row r="863" spans="1:11">
      <c r="A863">
        <v>6</v>
      </c>
      <c r="B863">
        <v>5.84</v>
      </c>
      <c r="C863">
        <v>5.71</v>
      </c>
      <c r="D863" s="3">
        <v>0.4458333333333333</v>
      </c>
      <c r="E863" s="3">
        <v>0.44930555555555557</v>
      </c>
      <c r="F863">
        <f t="shared" si="277"/>
        <v>0.12999999999999989</v>
      </c>
      <c r="G863">
        <f t="shared" si="278"/>
        <v>2.5999999999999978E-2</v>
      </c>
      <c r="H863">
        <f t="shared" si="279"/>
        <v>1.5599999999999987</v>
      </c>
      <c r="I863">
        <f t="shared" si="281"/>
        <v>1.0799999999999987</v>
      </c>
      <c r="J863">
        <v>1.67E-2</v>
      </c>
      <c r="K863">
        <f t="shared" si="280"/>
        <v>64.670658682634652</v>
      </c>
    </row>
    <row r="864" spans="1:11">
      <c r="A864">
        <v>7</v>
      </c>
      <c r="B864">
        <v>5.8</v>
      </c>
      <c r="C864">
        <v>5.52</v>
      </c>
      <c r="D864" s="3">
        <v>0.45</v>
      </c>
      <c r="E864" s="3">
        <v>0.45347222222222222</v>
      </c>
      <c r="F864">
        <f t="shared" si="277"/>
        <v>0.28000000000000025</v>
      </c>
      <c r="G864">
        <f t="shared" si="278"/>
        <v>5.600000000000005E-2</v>
      </c>
      <c r="H864">
        <f t="shared" si="279"/>
        <v>3.360000000000003</v>
      </c>
      <c r="I864">
        <f t="shared" si="281"/>
        <v>2.880000000000003</v>
      </c>
      <c r="J864">
        <v>3.49E-2</v>
      </c>
      <c r="K864">
        <f t="shared" si="280"/>
        <v>82.521489971346796</v>
      </c>
    </row>
    <row r="865" spans="1:11">
      <c r="A865">
        <v>8</v>
      </c>
      <c r="B865">
        <v>5.83</v>
      </c>
      <c r="C865">
        <v>5.28</v>
      </c>
      <c r="D865" s="3">
        <v>0.45416666666666666</v>
      </c>
      <c r="E865" s="3">
        <v>0.45763888888888887</v>
      </c>
      <c r="F865">
        <f t="shared" si="277"/>
        <v>0.54999999999999982</v>
      </c>
      <c r="G865">
        <f t="shared" si="278"/>
        <v>0.10999999999999996</v>
      </c>
      <c r="H865">
        <f t="shared" si="279"/>
        <v>6.5999999999999979</v>
      </c>
      <c r="I865">
        <f t="shared" si="281"/>
        <v>6.1199999999999974</v>
      </c>
      <c r="J865">
        <v>2.01E-2</v>
      </c>
      <c r="K865">
        <f t="shared" si="280"/>
        <v>304.4776119402984</v>
      </c>
    </row>
    <row r="866" spans="1:11">
      <c r="A866">
        <v>9</v>
      </c>
      <c r="B866">
        <v>5.69</v>
      </c>
      <c r="C866">
        <v>5.55</v>
      </c>
      <c r="D866" s="3">
        <v>0.45833333333333331</v>
      </c>
      <c r="E866" s="3">
        <v>0.46180555555555558</v>
      </c>
      <c r="F866">
        <f t="shared" si="277"/>
        <v>0.14000000000000057</v>
      </c>
      <c r="G866">
        <f t="shared" si="278"/>
        <v>2.8000000000000115E-2</v>
      </c>
      <c r="H866">
        <f t="shared" si="279"/>
        <v>1.6800000000000068</v>
      </c>
      <c r="I866">
        <f t="shared" si="281"/>
        <v>1.2000000000000068</v>
      </c>
      <c r="J866">
        <v>2.7199999999999998E-2</v>
      </c>
      <c r="K866">
        <f t="shared" si="280"/>
        <v>44.117647058823785</v>
      </c>
    </row>
    <row r="867" spans="1:11">
      <c r="A867" t="s">
        <v>9</v>
      </c>
      <c r="B867">
        <v>6.03</v>
      </c>
      <c r="C867">
        <v>5.99</v>
      </c>
      <c r="D867" s="3">
        <v>0.46250000000000002</v>
      </c>
      <c r="E867" s="3">
        <v>0.46597222222222223</v>
      </c>
      <c r="F867">
        <f t="shared" si="277"/>
        <v>4.0000000000000036E-2</v>
      </c>
      <c r="G867">
        <f t="shared" si="278"/>
        <v>8.0000000000000071E-3</v>
      </c>
      <c r="H867">
        <f t="shared" si="279"/>
        <v>0.48000000000000043</v>
      </c>
    </row>
    <row r="872" spans="1:11">
      <c r="A872" t="s">
        <v>33</v>
      </c>
      <c r="F872" t="s">
        <v>14</v>
      </c>
      <c r="J872" t="s">
        <v>16</v>
      </c>
    </row>
    <row r="873" spans="1:11">
      <c r="A873" t="s">
        <v>45</v>
      </c>
      <c r="B873" t="s">
        <v>19</v>
      </c>
      <c r="C873" t="s">
        <v>20</v>
      </c>
      <c r="D873" t="s">
        <v>21</v>
      </c>
      <c r="E873" t="s">
        <v>22</v>
      </c>
      <c r="F873" t="s">
        <v>23</v>
      </c>
      <c r="G873" t="s">
        <v>24</v>
      </c>
      <c r="H873" t="s">
        <v>25</v>
      </c>
      <c r="I873" t="s">
        <v>25</v>
      </c>
      <c r="J873" s="4" t="s">
        <v>29</v>
      </c>
      <c r="K873" t="s">
        <v>27</v>
      </c>
    </row>
    <row r="874" spans="1:11">
      <c r="A874">
        <v>1</v>
      </c>
      <c r="B874">
        <v>5.87</v>
      </c>
      <c r="C874">
        <v>5.72</v>
      </c>
      <c r="D874" s="3">
        <v>0.47152777777777777</v>
      </c>
      <c r="E874" s="3">
        <v>0.47499999999999998</v>
      </c>
      <c r="F874">
        <f t="shared" ref="F874:F883" si="282">+B874-C874</f>
        <v>0.15000000000000036</v>
      </c>
      <c r="G874">
        <f t="shared" ref="G874:G883" si="283">+F874/5</f>
        <v>3.0000000000000072E-2</v>
      </c>
      <c r="H874">
        <f t="shared" ref="H874:H883" si="284">+G874*60</f>
        <v>1.8000000000000043</v>
      </c>
      <c r="I874">
        <f>+H874-1.68</f>
        <v>0.12000000000000433</v>
      </c>
      <c r="J874">
        <v>1.4800000000000001E-2</v>
      </c>
      <c r="K874">
        <f t="shared" ref="K874:K882" si="285">+I874/J874</f>
        <v>8.1081081081084001</v>
      </c>
    </row>
    <row r="875" spans="1:11">
      <c r="A875">
        <v>2</v>
      </c>
      <c r="B875">
        <v>5.85</v>
      </c>
      <c r="C875">
        <v>5.63</v>
      </c>
      <c r="D875" s="3">
        <v>0.47569444444444442</v>
      </c>
      <c r="E875" s="3">
        <v>0.47916666666666669</v>
      </c>
      <c r="F875">
        <f t="shared" si="282"/>
        <v>0.21999999999999975</v>
      </c>
      <c r="G875">
        <f t="shared" si="283"/>
        <v>4.3999999999999949E-2</v>
      </c>
      <c r="H875">
        <f t="shared" si="284"/>
        <v>2.639999999999997</v>
      </c>
      <c r="I875">
        <f t="shared" ref="I875:I882" si="286">+H875-1.68</f>
        <v>0.95999999999999708</v>
      </c>
      <c r="J875">
        <v>1.43E-2</v>
      </c>
      <c r="K875">
        <f t="shared" si="285"/>
        <v>67.132867132866934</v>
      </c>
    </row>
    <row r="876" spans="1:11">
      <c r="A876">
        <v>3</v>
      </c>
      <c r="B876">
        <v>5.84</v>
      </c>
      <c r="C876">
        <v>5.64</v>
      </c>
      <c r="D876" s="3">
        <v>0.47986111111111113</v>
      </c>
      <c r="E876" s="3">
        <v>0.48333333333333334</v>
      </c>
      <c r="F876">
        <f t="shared" si="282"/>
        <v>0.20000000000000018</v>
      </c>
      <c r="G876">
        <f t="shared" si="283"/>
        <v>4.0000000000000036E-2</v>
      </c>
      <c r="H876">
        <f t="shared" si="284"/>
        <v>2.4000000000000021</v>
      </c>
      <c r="I876">
        <f t="shared" si="286"/>
        <v>0.72000000000000219</v>
      </c>
      <c r="J876">
        <v>2.52E-2</v>
      </c>
      <c r="K876">
        <f t="shared" si="285"/>
        <v>28.571428571428658</v>
      </c>
    </row>
    <row r="877" spans="1:11">
      <c r="A877">
        <v>4</v>
      </c>
      <c r="B877">
        <v>5.97</v>
      </c>
      <c r="C877">
        <v>5.6</v>
      </c>
      <c r="D877" s="3">
        <v>0.48402777777777778</v>
      </c>
      <c r="E877" s="3">
        <v>0.48749999999999999</v>
      </c>
      <c r="F877">
        <f t="shared" si="282"/>
        <v>0.37000000000000011</v>
      </c>
      <c r="G877">
        <f t="shared" si="283"/>
        <v>7.4000000000000024E-2</v>
      </c>
      <c r="H877">
        <f t="shared" si="284"/>
        <v>4.4400000000000013</v>
      </c>
      <c r="I877">
        <f t="shared" si="286"/>
        <v>2.7600000000000016</v>
      </c>
      <c r="J877">
        <v>1.83E-2</v>
      </c>
      <c r="K877">
        <f t="shared" si="285"/>
        <v>150.81967213114763</v>
      </c>
    </row>
    <row r="878" spans="1:11">
      <c r="A878">
        <v>5</v>
      </c>
      <c r="B878">
        <v>5.98</v>
      </c>
      <c r="C878">
        <v>5.81</v>
      </c>
      <c r="D878" s="3">
        <v>0.48819444444444443</v>
      </c>
      <c r="E878" s="3">
        <v>0.4916666666666667</v>
      </c>
      <c r="F878">
        <f t="shared" si="282"/>
        <v>0.17000000000000082</v>
      </c>
      <c r="G878">
        <f t="shared" si="283"/>
        <v>3.4000000000000162E-2</v>
      </c>
      <c r="H878">
        <f t="shared" si="284"/>
        <v>2.0400000000000098</v>
      </c>
      <c r="I878">
        <f t="shared" si="286"/>
        <v>0.36000000000000987</v>
      </c>
      <c r="J878">
        <v>1.5299999999999999E-2</v>
      </c>
      <c r="K878">
        <f t="shared" si="285"/>
        <v>23.529411764706527</v>
      </c>
    </row>
    <row r="879" spans="1:11">
      <c r="A879">
        <v>6</v>
      </c>
      <c r="B879">
        <v>5.78</v>
      </c>
      <c r="C879">
        <v>5.22</v>
      </c>
      <c r="D879" s="3">
        <v>0.49305555555555558</v>
      </c>
      <c r="E879" s="3">
        <v>0.49652777777777773</v>
      </c>
      <c r="F879">
        <f t="shared" si="282"/>
        <v>0.5600000000000005</v>
      </c>
      <c r="G879">
        <f t="shared" si="283"/>
        <v>0.1120000000000001</v>
      </c>
      <c r="H879">
        <f t="shared" si="284"/>
        <v>6.720000000000006</v>
      </c>
      <c r="I879">
        <f t="shared" si="286"/>
        <v>5.0400000000000063</v>
      </c>
      <c r="J879">
        <v>1.67E-2</v>
      </c>
      <c r="K879">
        <f t="shared" si="285"/>
        <v>301.79640718562911</v>
      </c>
    </row>
    <row r="880" spans="1:11">
      <c r="A880">
        <v>7</v>
      </c>
      <c r="B880">
        <v>5.59</v>
      </c>
      <c r="C880">
        <v>5.17</v>
      </c>
      <c r="D880" s="3">
        <v>0.49722222222222223</v>
      </c>
      <c r="E880" s="3">
        <v>0.50069444444444444</v>
      </c>
      <c r="F880">
        <f t="shared" si="282"/>
        <v>0.41999999999999993</v>
      </c>
      <c r="G880">
        <f t="shared" si="283"/>
        <v>8.3999999999999991E-2</v>
      </c>
      <c r="H880">
        <f t="shared" si="284"/>
        <v>5.0399999999999991</v>
      </c>
      <c r="I880">
        <f t="shared" si="286"/>
        <v>3.3599999999999994</v>
      </c>
      <c r="J880">
        <v>3.49E-2</v>
      </c>
      <c r="K880">
        <f t="shared" si="285"/>
        <v>96.2750716332378</v>
      </c>
    </row>
    <row r="881" spans="1:11">
      <c r="A881">
        <v>8</v>
      </c>
      <c r="B881">
        <v>5.76</v>
      </c>
      <c r="C881">
        <v>5.29</v>
      </c>
      <c r="D881" s="3">
        <v>0.50138888888888888</v>
      </c>
      <c r="E881" s="3">
        <v>0.50486111111111109</v>
      </c>
      <c r="F881">
        <f t="shared" si="282"/>
        <v>0.46999999999999975</v>
      </c>
      <c r="G881">
        <f t="shared" si="283"/>
        <v>9.3999999999999945E-2</v>
      </c>
      <c r="H881">
        <f t="shared" si="284"/>
        <v>5.639999999999997</v>
      </c>
      <c r="I881">
        <f t="shared" si="286"/>
        <v>3.9599999999999973</v>
      </c>
      <c r="J881">
        <v>2.01E-2</v>
      </c>
      <c r="K881">
        <f t="shared" si="285"/>
        <v>197.01492537313419</v>
      </c>
    </row>
    <row r="882" spans="1:11">
      <c r="A882">
        <v>9</v>
      </c>
      <c r="B882">
        <v>5.84</v>
      </c>
      <c r="C882">
        <v>5.82</v>
      </c>
      <c r="D882" s="3">
        <v>0.50555555555555554</v>
      </c>
      <c r="E882" s="3">
        <v>0.50902777777777775</v>
      </c>
      <c r="F882">
        <f t="shared" si="282"/>
        <v>1.9999999999999574E-2</v>
      </c>
      <c r="G882">
        <f t="shared" si="283"/>
        <v>3.9999999999999151E-3</v>
      </c>
      <c r="H882">
        <f t="shared" si="284"/>
        <v>0.23999999999999491</v>
      </c>
      <c r="I882">
        <f t="shared" si="286"/>
        <v>-1.4400000000000051</v>
      </c>
      <c r="J882">
        <v>2.7199999999999998E-2</v>
      </c>
      <c r="K882">
        <f t="shared" si="285"/>
        <v>-52.941176470588424</v>
      </c>
    </row>
    <row r="883" spans="1:11">
      <c r="A883" t="s">
        <v>9</v>
      </c>
      <c r="B883">
        <v>6.22</v>
      </c>
      <c r="C883">
        <v>6.08</v>
      </c>
      <c r="D883" s="3">
        <v>0.50972222222222219</v>
      </c>
      <c r="E883" s="3">
        <v>0.5131944444444444</v>
      </c>
      <c r="F883">
        <f t="shared" si="282"/>
        <v>0.13999999999999968</v>
      </c>
      <c r="G883">
        <f t="shared" si="283"/>
        <v>2.7999999999999935E-2</v>
      </c>
      <c r="H883">
        <f t="shared" si="284"/>
        <v>1.6799999999999962</v>
      </c>
    </row>
    <row r="888" spans="1:11">
      <c r="A888" t="s">
        <v>51</v>
      </c>
      <c r="F888" t="s">
        <v>14</v>
      </c>
      <c r="J888" t="s">
        <v>16</v>
      </c>
    </row>
    <row r="889" spans="1:11">
      <c r="A889" t="s">
        <v>45</v>
      </c>
      <c r="B889" t="s">
        <v>19</v>
      </c>
      <c r="C889" t="s">
        <v>20</v>
      </c>
      <c r="D889" t="s">
        <v>21</v>
      </c>
      <c r="E889" t="s">
        <v>22</v>
      </c>
      <c r="F889" t="s">
        <v>23</v>
      </c>
      <c r="G889" t="s">
        <v>24</v>
      </c>
      <c r="H889" t="s">
        <v>25</v>
      </c>
      <c r="I889" t="s">
        <v>25</v>
      </c>
      <c r="J889" s="4" t="s">
        <v>29</v>
      </c>
      <c r="K889" t="s">
        <v>27</v>
      </c>
    </row>
    <row r="890" spans="1:11">
      <c r="A890">
        <v>1</v>
      </c>
      <c r="B890">
        <v>5.98</v>
      </c>
      <c r="C890">
        <v>5.82</v>
      </c>
      <c r="D890" s="3">
        <v>0.51388888888888895</v>
      </c>
      <c r="E890" s="3">
        <v>0.51736111111111105</v>
      </c>
      <c r="F890">
        <f t="shared" ref="F890:F899" si="287">+B890-C890</f>
        <v>0.16000000000000014</v>
      </c>
      <c r="G890">
        <f t="shared" ref="G890:G899" si="288">+F890/5</f>
        <v>3.2000000000000028E-2</v>
      </c>
      <c r="H890">
        <f t="shared" ref="H890:H899" si="289">+G890*60</f>
        <v>1.9200000000000017</v>
      </c>
      <c r="I890">
        <f>+H890-1.2</f>
        <v>0.72000000000000175</v>
      </c>
      <c r="J890">
        <v>1.4800000000000001E-2</v>
      </c>
      <c r="K890">
        <f t="shared" ref="K890:K898" si="290">+I890/J890</f>
        <v>48.648648648648766</v>
      </c>
    </row>
    <row r="891" spans="1:11">
      <c r="A891">
        <v>2</v>
      </c>
      <c r="B891">
        <v>5.91</v>
      </c>
      <c r="C891">
        <v>5.84</v>
      </c>
      <c r="D891" s="3">
        <v>0.5180555555555556</v>
      </c>
      <c r="E891" s="3">
        <v>0.52152777777777781</v>
      </c>
      <c r="F891">
        <f t="shared" si="287"/>
        <v>7.0000000000000284E-2</v>
      </c>
      <c r="G891">
        <f t="shared" si="288"/>
        <v>1.4000000000000058E-2</v>
      </c>
      <c r="H891">
        <f t="shared" si="289"/>
        <v>0.84000000000000341</v>
      </c>
      <c r="I891">
        <f t="shared" ref="I891:I898" si="291">+H891-1.2</f>
        <v>-0.35999999999999654</v>
      </c>
      <c r="J891">
        <v>1.43E-2</v>
      </c>
      <c r="K891">
        <f t="shared" si="290"/>
        <v>-25.174825174824932</v>
      </c>
    </row>
    <row r="892" spans="1:11">
      <c r="A892">
        <v>3</v>
      </c>
      <c r="B892">
        <v>5.93</v>
      </c>
      <c r="C892">
        <v>5.51</v>
      </c>
      <c r="D892" s="3">
        <v>0.52222222222222225</v>
      </c>
      <c r="E892" s="3">
        <v>0.52569444444444446</v>
      </c>
      <c r="F892">
        <f t="shared" si="287"/>
        <v>0.41999999999999993</v>
      </c>
      <c r="G892">
        <f t="shared" si="288"/>
        <v>8.3999999999999991E-2</v>
      </c>
      <c r="H892">
        <f t="shared" si="289"/>
        <v>5.0399999999999991</v>
      </c>
      <c r="I892">
        <f t="shared" si="291"/>
        <v>3.839999999999999</v>
      </c>
      <c r="J892">
        <v>2.52E-2</v>
      </c>
      <c r="K892">
        <f t="shared" si="290"/>
        <v>152.38095238095235</v>
      </c>
    </row>
    <row r="893" spans="1:11">
      <c r="A893">
        <v>4</v>
      </c>
      <c r="B893">
        <v>6.13</v>
      </c>
      <c r="C893">
        <v>6.18</v>
      </c>
      <c r="D893" s="3">
        <v>0.52638888888888891</v>
      </c>
      <c r="E893" s="3">
        <v>0.52986111111111112</v>
      </c>
      <c r="F893">
        <f t="shared" si="287"/>
        <v>-4.9999999999999822E-2</v>
      </c>
      <c r="G893">
        <f t="shared" si="288"/>
        <v>-9.9999999999999638E-3</v>
      </c>
      <c r="H893">
        <f t="shared" si="289"/>
        <v>-0.59999999999999787</v>
      </c>
      <c r="I893">
        <f t="shared" si="291"/>
        <v>-1.7999999999999978</v>
      </c>
      <c r="J893">
        <v>1.83E-2</v>
      </c>
      <c r="K893">
        <f t="shared" si="290"/>
        <v>-98.360655737704803</v>
      </c>
    </row>
    <row r="894" spans="1:11">
      <c r="A894">
        <v>5</v>
      </c>
      <c r="B894">
        <v>5.96</v>
      </c>
      <c r="C894">
        <v>5.87</v>
      </c>
      <c r="D894" s="3">
        <v>0.53055555555555556</v>
      </c>
      <c r="E894" s="3">
        <v>0.53402777777777777</v>
      </c>
      <c r="F894">
        <f t="shared" si="287"/>
        <v>8.9999999999999858E-2</v>
      </c>
      <c r="G894">
        <f t="shared" si="288"/>
        <v>1.7999999999999971E-2</v>
      </c>
      <c r="H894">
        <f t="shared" si="289"/>
        <v>1.0799999999999983</v>
      </c>
      <c r="I894">
        <f t="shared" si="291"/>
        <v>-0.12000000000000166</v>
      </c>
      <c r="J894">
        <v>1.5299999999999999E-2</v>
      </c>
      <c r="K894">
        <f t="shared" si="290"/>
        <v>-7.8431372549020697</v>
      </c>
    </row>
    <row r="895" spans="1:11">
      <c r="A895">
        <v>6</v>
      </c>
      <c r="B895">
        <v>6.09</v>
      </c>
      <c r="C895">
        <v>5.85</v>
      </c>
      <c r="D895" s="3">
        <v>0.53472222222222221</v>
      </c>
      <c r="E895" s="3">
        <v>0.53819444444444442</v>
      </c>
      <c r="F895">
        <f t="shared" si="287"/>
        <v>0.24000000000000021</v>
      </c>
      <c r="G895">
        <f t="shared" si="288"/>
        <v>4.8000000000000043E-2</v>
      </c>
      <c r="H895">
        <f t="shared" si="289"/>
        <v>2.8800000000000026</v>
      </c>
      <c r="I895">
        <f t="shared" si="291"/>
        <v>1.6800000000000026</v>
      </c>
      <c r="J895">
        <v>1.67E-2</v>
      </c>
      <c r="K895">
        <f t="shared" si="290"/>
        <v>100.59880239520974</v>
      </c>
    </row>
    <row r="896" spans="1:11">
      <c r="A896">
        <v>7</v>
      </c>
      <c r="B896">
        <v>5.36</v>
      </c>
      <c r="C896">
        <v>4.8600000000000003</v>
      </c>
      <c r="D896" s="3">
        <v>0.53888888888888886</v>
      </c>
      <c r="E896" s="3">
        <v>0.54236111111111118</v>
      </c>
      <c r="F896">
        <f t="shared" si="287"/>
        <v>0.5</v>
      </c>
      <c r="G896">
        <f t="shared" si="288"/>
        <v>0.1</v>
      </c>
      <c r="H896">
        <f t="shared" si="289"/>
        <v>6</v>
      </c>
      <c r="I896">
        <f t="shared" si="291"/>
        <v>4.8</v>
      </c>
      <c r="J896">
        <v>3.49E-2</v>
      </c>
      <c r="K896">
        <f t="shared" si="290"/>
        <v>137.53581661891116</v>
      </c>
    </row>
    <row r="897" spans="1:11">
      <c r="A897">
        <v>8</v>
      </c>
      <c r="B897">
        <v>5.94</v>
      </c>
      <c r="C897">
        <v>5.86</v>
      </c>
      <c r="D897" s="3">
        <v>0.54305555555555551</v>
      </c>
      <c r="E897" s="3">
        <v>0.54652777777777783</v>
      </c>
      <c r="F897">
        <f t="shared" si="287"/>
        <v>8.0000000000000071E-2</v>
      </c>
      <c r="G897">
        <f t="shared" si="288"/>
        <v>1.6000000000000014E-2</v>
      </c>
      <c r="H897">
        <f t="shared" si="289"/>
        <v>0.96000000000000085</v>
      </c>
      <c r="I897">
        <f t="shared" si="291"/>
        <v>-0.2399999999999991</v>
      </c>
      <c r="J897">
        <v>2.01E-2</v>
      </c>
      <c r="K897">
        <f t="shared" si="290"/>
        <v>-11.940298507462643</v>
      </c>
    </row>
    <row r="898" spans="1:11">
      <c r="A898">
        <v>9</v>
      </c>
      <c r="B898">
        <v>5.99</v>
      </c>
      <c r="C898">
        <v>5.94</v>
      </c>
      <c r="D898" s="3">
        <v>0.54791666666666672</v>
      </c>
      <c r="E898" s="3">
        <v>0.55138888888888882</v>
      </c>
      <c r="F898">
        <f t="shared" si="287"/>
        <v>4.9999999999999822E-2</v>
      </c>
      <c r="G898">
        <f t="shared" si="288"/>
        <v>9.9999999999999638E-3</v>
      </c>
      <c r="H898">
        <f t="shared" si="289"/>
        <v>0.59999999999999787</v>
      </c>
      <c r="I898">
        <f t="shared" si="291"/>
        <v>-0.60000000000000209</v>
      </c>
      <c r="J898">
        <v>2.7199999999999998E-2</v>
      </c>
      <c r="K898">
        <f t="shared" si="290"/>
        <v>-22.058823529411843</v>
      </c>
    </row>
    <row r="899" spans="1:11">
      <c r="A899" t="s">
        <v>9</v>
      </c>
      <c r="B899">
        <v>6.17</v>
      </c>
      <c r="C899">
        <v>6.07</v>
      </c>
      <c r="D899" s="3">
        <v>0.55277777777777781</v>
      </c>
      <c r="E899" s="3">
        <v>0.55625000000000002</v>
      </c>
      <c r="F899">
        <f t="shared" si="287"/>
        <v>9.9999999999999645E-2</v>
      </c>
      <c r="G899">
        <f t="shared" si="288"/>
        <v>1.9999999999999928E-2</v>
      </c>
      <c r="H899">
        <f t="shared" si="289"/>
        <v>1.1999999999999957</v>
      </c>
    </row>
    <row r="903" spans="1:11">
      <c r="A903" t="s">
        <v>43</v>
      </c>
      <c r="F903" t="s">
        <v>14</v>
      </c>
      <c r="J903" t="s">
        <v>16</v>
      </c>
    </row>
    <row r="904" spans="1:11">
      <c r="A904" t="s">
        <v>45</v>
      </c>
      <c r="B904" t="s">
        <v>19</v>
      </c>
      <c r="C904" t="s">
        <v>20</v>
      </c>
      <c r="D904" t="s">
        <v>21</v>
      </c>
      <c r="E904" t="s">
        <v>22</v>
      </c>
      <c r="F904" t="s">
        <v>23</v>
      </c>
      <c r="G904" t="s">
        <v>24</v>
      </c>
      <c r="H904" t="s">
        <v>25</v>
      </c>
      <c r="I904" t="s">
        <v>25</v>
      </c>
      <c r="J904" s="4" t="s">
        <v>29</v>
      </c>
      <c r="K904" t="s">
        <v>27</v>
      </c>
    </row>
    <row r="905" spans="1:11">
      <c r="A905">
        <v>1</v>
      </c>
      <c r="B905">
        <v>6.08</v>
      </c>
      <c r="C905">
        <v>5.76</v>
      </c>
      <c r="D905" s="3">
        <v>0.55694444444444446</v>
      </c>
      <c r="E905" s="3">
        <v>0.56041666666666667</v>
      </c>
      <c r="F905">
        <f t="shared" ref="F905:F914" si="292">+B905-C905</f>
        <v>0.32000000000000028</v>
      </c>
      <c r="G905">
        <f t="shared" ref="G905:G914" si="293">+F905/5</f>
        <v>6.4000000000000057E-2</v>
      </c>
      <c r="H905">
        <f t="shared" ref="H905:H914" si="294">+G905*60</f>
        <v>3.8400000000000034</v>
      </c>
      <c r="I905">
        <f>+H905-2.16</f>
        <v>1.6800000000000033</v>
      </c>
      <c r="J905">
        <v>1.4800000000000001E-2</v>
      </c>
      <c r="K905">
        <f t="shared" ref="K905:K913" si="295">+I905/J905</f>
        <v>113.51351351351373</v>
      </c>
    </row>
    <row r="906" spans="1:11">
      <c r="A906">
        <v>2</v>
      </c>
      <c r="B906">
        <v>6.04</v>
      </c>
      <c r="C906">
        <v>5.83</v>
      </c>
      <c r="D906" s="3">
        <v>0.56111111111111112</v>
      </c>
      <c r="E906" s="3">
        <v>0.56458333333333333</v>
      </c>
      <c r="F906">
        <f t="shared" si="292"/>
        <v>0.20999999999999996</v>
      </c>
      <c r="G906">
        <f t="shared" si="293"/>
        <v>4.1999999999999996E-2</v>
      </c>
      <c r="H906">
        <f t="shared" si="294"/>
        <v>2.5199999999999996</v>
      </c>
      <c r="I906">
        <f t="shared" ref="I906:I913" si="296">+H906-2.16</f>
        <v>0.35999999999999943</v>
      </c>
      <c r="J906">
        <v>1.43E-2</v>
      </c>
      <c r="K906">
        <f t="shared" si="295"/>
        <v>25.174825174825134</v>
      </c>
    </row>
    <row r="907" spans="1:11">
      <c r="A907">
        <v>3</v>
      </c>
      <c r="B907">
        <v>5.94</v>
      </c>
      <c r="C907">
        <v>5.61</v>
      </c>
      <c r="D907" s="3">
        <v>0.56527777777777777</v>
      </c>
      <c r="E907" s="3">
        <v>0.56874999999999998</v>
      </c>
      <c r="F907">
        <f t="shared" si="292"/>
        <v>0.33000000000000007</v>
      </c>
      <c r="G907">
        <f t="shared" si="293"/>
        <v>6.6000000000000017E-2</v>
      </c>
      <c r="H907">
        <f t="shared" si="294"/>
        <v>3.9600000000000009</v>
      </c>
      <c r="I907">
        <f t="shared" si="296"/>
        <v>1.8000000000000007</v>
      </c>
      <c r="J907">
        <v>2.52E-2</v>
      </c>
      <c r="K907">
        <f t="shared" si="295"/>
        <v>71.428571428571459</v>
      </c>
    </row>
    <row r="908" spans="1:11">
      <c r="A908">
        <v>4</v>
      </c>
      <c r="B908">
        <v>6.1</v>
      </c>
      <c r="C908">
        <v>6.03</v>
      </c>
      <c r="D908" s="3">
        <v>0.56944444444444442</v>
      </c>
      <c r="E908" s="3">
        <v>0.57291666666666663</v>
      </c>
      <c r="F908">
        <f t="shared" si="292"/>
        <v>6.9999999999999396E-2</v>
      </c>
      <c r="G908">
        <f t="shared" si="293"/>
        <v>1.3999999999999879E-2</v>
      </c>
      <c r="H908">
        <f t="shared" si="294"/>
        <v>0.83999999999999275</v>
      </c>
      <c r="I908">
        <f t="shared" si="296"/>
        <v>-1.3200000000000074</v>
      </c>
      <c r="J908">
        <v>1.83E-2</v>
      </c>
      <c r="K908">
        <f t="shared" si="295"/>
        <v>-72.131147540984003</v>
      </c>
    </row>
    <row r="909" spans="1:11">
      <c r="A909">
        <v>5</v>
      </c>
      <c r="B909">
        <v>6.09</v>
      </c>
      <c r="C909">
        <v>5.63</v>
      </c>
      <c r="D909" s="3">
        <v>0.57361111111111118</v>
      </c>
      <c r="E909" s="3">
        <v>0.57708333333333328</v>
      </c>
      <c r="F909">
        <f t="shared" si="292"/>
        <v>0.45999999999999996</v>
      </c>
      <c r="G909">
        <f t="shared" si="293"/>
        <v>9.1999999999999998E-2</v>
      </c>
      <c r="H909">
        <f t="shared" si="294"/>
        <v>5.52</v>
      </c>
      <c r="I909">
        <f t="shared" si="296"/>
        <v>3.3599999999999994</v>
      </c>
      <c r="J909">
        <v>1.5299999999999999E-2</v>
      </c>
      <c r="K909">
        <f t="shared" si="295"/>
        <v>219.60784313725486</v>
      </c>
    </row>
    <row r="910" spans="1:11">
      <c r="A910">
        <v>6</v>
      </c>
      <c r="B910">
        <v>5.83</v>
      </c>
      <c r="C910">
        <v>5.57</v>
      </c>
      <c r="D910" s="3">
        <v>0.57777777777777783</v>
      </c>
      <c r="E910" s="3">
        <v>0.58125000000000004</v>
      </c>
      <c r="F910">
        <f t="shared" si="292"/>
        <v>0.25999999999999979</v>
      </c>
      <c r="G910">
        <f t="shared" si="293"/>
        <v>5.1999999999999956E-2</v>
      </c>
      <c r="H910">
        <f t="shared" si="294"/>
        <v>3.1199999999999974</v>
      </c>
      <c r="I910">
        <f t="shared" si="296"/>
        <v>0.9599999999999973</v>
      </c>
      <c r="J910">
        <v>1.67E-2</v>
      </c>
      <c r="K910">
        <f t="shared" si="295"/>
        <v>57.485029940119603</v>
      </c>
    </row>
    <row r="911" spans="1:11">
      <c r="A911">
        <v>7</v>
      </c>
      <c r="B911">
        <v>5.77</v>
      </c>
      <c r="C911">
        <v>5.63</v>
      </c>
      <c r="D911" s="3">
        <v>0.58194444444444449</v>
      </c>
      <c r="E911" s="3">
        <v>0.5854166666666667</v>
      </c>
      <c r="F911">
        <f t="shared" si="292"/>
        <v>0.13999999999999968</v>
      </c>
      <c r="G911">
        <f t="shared" si="293"/>
        <v>2.7999999999999935E-2</v>
      </c>
      <c r="H911">
        <f t="shared" si="294"/>
        <v>1.6799999999999962</v>
      </c>
      <c r="I911">
        <f t="shared" si="296"/>
        <v>-0.48000000000000398</v>
      </c>
      <c r="J911">
        <v>3.49E-2</v>
      </c>
      <c r="K911">
        <f t="shared" si="295"/>
        <v>-13.753581661891232</v>
      </c>
    </row>
    <row r="912" spans="1:11">
      <c r="A912">
        <v>8</v>
      </c>
      <c r="B912">
        <v>5.92</v>
      </c>
      <c r="C912">
        <v>5.69</v>
      </c>
      <c r="D912" s="3">
        <v>0.58611111111111114</v>
      </c>
      <c r="E912" s="3">
        <v>0.58958333333333335</v>
      </c>
      <c r="F912">
        <f t="shared" si="292"/>
        <v>0.22999999999999954</v>
      </c>
      <c r="G912">
        <f t="shared" si="293"/>
        <v>4.5999999999999909E-2</v>
      </c>
      <c r="H912">
        <f t="shared" si="294"/>
        <v>2.7599999999999945</v>
      </c>
      <c r="I912">
        <f t="shared" si="296"/>
        <v>0.59999999999999432</v>
      </c>
      <c r="J912">
        <v>2.01E-2</v>
      </c>
      <c r="K912">
        <f t="shared" si="295"/>
        <v>29.850746268656433</v>
      </c>
    </row>
    <row r="913" spans="1:11">
      <c r="A913">
        <v>9</v>
      </c>
      <c r="B913">
        <v>5.78</v>
      </c>
      <c r="C913">
        <v>5.55</v>
      </c>
      <c r="D913" s="3">
        <v>0.59166666666666667</v>
      </c>
      <c r="E913" s="3">
        <v>0.59513888888888888</v>
      </c>
      <c r="F913">
        <f t="shared" si="292"/>
        <v>0.23000000000000043</v>
      </c>
      <c r="G913">
        <f t="shared" si="293"/>
        <v>4.6000000000000082E-2</v>
      </c>
      <c r="H913">
        <f t="shared" si="294"/>
        <v>2.7600000000000051</v>
      </c>
      <c r="I913">
        <f t="shared" si="296"/>
        <v>0.60000000000000497</v>
      </c>
      <c r="J913">
        <v>2.7199999999999998E-2</v>
      </c>
      <c r="K913">
        <f t="shared" si="295"/>
        <v>22.058823529411949</v>
      </c>
    </row>
    <row r="914" spans="1:11">
      <c r="A914" t="s">
        <v>9</v>
      </c>
      <c r="B914">
        <v>6.19</v>
      </c>
      <c r="C914">
        <v>6.01</v>
      </c>
      <c r="D914" s="3">
        <v>0.59583333333333333</v>
      </c>
      <c r="E914" s="3">
        <v>0.59930555555555554</v>
      </c>
      <c r="F914">
        <f t="shared" si="292"/>
        <v>0.1800000000000006</v>
      </c>
      <c r="G914">
        <f t="shared" si="293"/>
        <v>3.6000000000000122E-2</v>
      </c>
      <c r="H914">
        <f t="shared" si="294"/>
        <v>2.1600000000000072</v>
      </c>
    </row>
    <row r="918" spans="1:11">
      <c r="A918" s="6" t="s">
        <v>76</v>
      </c>
      <c r="B918" s="1"/>
      <c r="C918" s="1"/>
    </row>
    <row r="919" spans="1:11">
      <c r="A919" t="s">
        <v>77</v>
      </c>
      <c r="F919" t="s">
        <v>14</v>
      </c>
      <c r="J919" t="s">
        <v>16</v>
      </c>
    </row>
    <row r="920" spans="1:11">
      <c r="A920" t="s">
        <v>45</v>
      </c>
      <c r="B920" t="s">
        <v>19</v>
      </c>
      <c r="C920" t="s">
        <v>20</v>
      </c>
      <c r="D920" t="s">
        <v>21</v>
      </c>
      <c r="E920" t="s">
        <v>22</v>
      </c>
      <c r="F920" t="s">
        <v>23</v>
      </c>
      <c r="G920" t="s">
        <v>24</v>
      </c>
      <c r="H920" t="s">
        <v>25</v>
      </c>
      <c r="I920" t="s">
        <v>25</v>
      </c>
      <c r="J920" s="4" t="s">
        <v>29</v>
      </c>
      <c r="K920" t="s">
        <v>27</v>
      </c>
    </row>
    <row r="921" spans="1:11">
      <c r="A921">
        <v>1</v>
      </c>
      <c r="B921">
        <v>6.32</v>
      </c>
      <c r="C921">
        <v>5.93</v>
      </c>
      <c r="D921" s="3">
        <v>0.57013888888888886</v>
      </c>
      <c r="E921" s="3">
        <v>0.57361111111111118</v>
      </c>
      <c r="F921">
        <f t="shared" ref="F921:F931" si="297">+B921-C921</f>
        <v>0.39000000000000057</v>
      </c>
      <c r="G921">
        <f t="shared" ref="G921:G931" si="298">+F921/5</f>
        <v>7.8000000000000111E-2</v>
      </c>
      <c r="H921">
        <f t="shared" ref="H921:H931" si="299">+G921*60</f>
        <v>4.6800000000000068</v>
      </c>
      <c r="I921">
        <f>+H921-1.92</f>
        <v>2.7600000000000069</v>
      </c>
      <c r="J921">
        <v>2.8500000000000001E-2</v>
      </c>
      <c r="K921">
        <f t="shared" ref="K921:K929" si="300">+I921/J921</f>
        <v>96.842105263158132</v>
      </c>
    </row>
    <row r="922" spans="1:11">
      <c r="A922">
        <v>2</v>
      </c>
      <c r="B922">
        <v>6.21</v>
      </c>
      <c r="C922">
        <v>5.83</v>
      </c>
      <c r="D922" s="3">
        <v>0.57430555555555551</v>
      </c>
      <c r="E922" s="3">
        <v>0.57777777777777783</v>
      </c>
      <c r="F922">
        <f t="shared" si="297"/>
        <v>0.37999999999999989</v>
      </c>
      <c r="G922">
        <f t="shared" si="298"/>
        <v>7.5999999999999984E-2</v>
      </c>
      <c r="H922">
        <f t="shared" si="299"/>
        <v>4.5599999999999987</v>
      </c>
      <c r="I922">
        <f t="shared" ref="I922:I930" si="301">+H922-1.92</f>
        <v>2.6399999999999988</v>
      </c>
      <c r="J922">
        <v>2.3199999999999998E-2</v>
      </c>
      <c r="K922">
        <f t="shared" si="300"/>
        <v>113.79310344827582</v>
      </c>
    </row>
    <row r="923" spans="1:11">
      <c r="A923">
        <v>3</v>
      </c>
      <c r="B923">
        <v>6.17</v>
      </c>
      <c r="C923">
        <v>5.76</v>
      </c>
      <c r="D923" s="3">
        <v>0.57847222222222217</v>
      </c>
      <c r="E923" s="3">
        <v>0.58194444444444449</v>
      </c>
      <c r="F923">
        <f t="shared" si="297"/>
        <v>0.41000000000000014</v>
      </c>
      <c r="G923">
        <f t="shared" si="298"/>
        <v>8.2000000000000031E-2</v>
      </c>
      <c r="H923">
        <f t="shared" si="299"/>
        <v>4.9200000000000017</v>
      </c>
      <c r="I923">
        <f t="shared" si="301"/>
        <v>3.0000000000000018</v>
      </c>
      <c r="J923">
        <v>2.76E-2</v>
      </c>
      <c r="K923">
        <f t="shared" si="300"/>
        <v>108.6956521739131</v>
      </c>
    </row>
    <row r="924" spans="1:11">
      <c r="A924">
        <v>4</v>
      </c>
      <c r="B924">
        <v>6.29</v>
      </c>
      <c r="C924">
        <v>5.84</v>
      </c>
      <c r="D924" s="3">
        <v>0.58263888888888882</v>
      </c>
      <c r="E924" s="3">
        <v>0.58611111111111114</v>
      </c>
      <c r="F924">
        <f t="shared" si="297"/>
        <v>0.45000000000000018</v>
      </c>
      <c r="G924">
        <f t="shared" si="298"/>
        <v>9.0000000000000038E-2</v>
      </c>
      <c r="H924">
        <f t="shared" si="299"/>
        <v>5.4000000000000021</v>
      </c>
      <c r="I924">
        <f t="shared" si="301"/>
        <v>3.4800000000000022</v>
      </c>
      <c r="J924">
        <v>1.9699999999999999E-2</v>
      </c>
      <c r="K924">
        <f t="shared" si="300"/>
        <v>176.64974619289353</v>
      </c>
    </row>
    <row r="925" spans="1:11">
      <c r="A925">
        <v>5</v>
      </c>
      <c r="B925">
        <v>6.05</v>
      </c>
      <c r="C925">
        <v>5.83</v>
      </c>
      <c r="D925" s="3">
        <v>0.58680555555555558</v>
      </c>
      <c r="E925" s="3">
        <v>0.59027777777777779</v>
      </c>
      <c r="F925">
        <f t="shared" si="297"/>
        <v>0.21999999999999975</v>
      </c>
      <c r="G925">
        <f t="shared" si="298"/>
        <v>4.3999999999999949E-2</v>
      </c>
      <c r="H925">
        <f t="shared" si="299"/>
        <v>2.639999999999997</v>
      </c>
      <c r="I925">
        <f t="shared" si="301"/>
        <v>0.71999999999999709</v>
      </c>
      <c r="J925">
        <v>2.1100000000000001E-2</v>
      </c>
      <c r="K925">
        <f t="shared" si="300"/>
        <v>34.123222748815024</v>
      </c>
    </row>
    <row r="926" spans="1:11">
      <c r="A926">
        <v>6</v>
      </c>
      <c r="B926">
        <v>6.15</v>
      </c>
      <c r="C926">
        <v>5.74</v>
      </c>
      <c r="D926" s="3">
        <v>0.59097222222222223</v>
      </c>
      <c r="E926" s="3">
        <v>0.59444444444444444</v>
      </c>
      <c r="F926">
        <f t="shared" si="297"/>
        <v>0.41000000000000014</v>
      </c>
      <c r="G926">
        <f t="shared" si="298"/>
        <v>8.2000000000000031E-2</v>
      </c>
      <c r="H926">
        <f t="shared" si="299"/>
        <v>4.9200000000000017</v>
      </c>
      <c r="I926">
        <f t="shared" si="301"/>
        <v>3.0000000000000018</v>
      </c>
      <c r="J926">
        <v>2.2200000000000001E-2</v>
      </c>
      <c r="K926">
        <f t="shared" si="300"/>
        <v>135.13513513513522</v>
      </c>
    </row>
    <row r="927" spans="1:11">
      <c r="A927">
        <v>7</v>
      </c>
      <c r="B927">
        <v>5.71</v>
      </c>
      <c r="C927">
        <v>5.2</v>
      </c>
      <c r="D927" s="3">
        <v>0.59513888888888888</v>
      </c>
      <c r="E927" s="3">
        <v>0.59861111111111109</v>
      </c>
      <c r="F927">
        <f t="shared" si="297"/>
        <v>0.50999999999999979</v>
      </c>
      <c r="G927">
        <f t="shared" si="298"/>
        <v>0.10199999999999995</v>
      </c>
      <c r="H927">
        <f t="shared" si="299"/>
        <v>6.1199999999999974</v>
      </c>
      <c r="I927">
        <f t="shared" si="301"/>
        <v>4.1999999999999975</v>
      </c>
      <c r="J927">
        <v>2.1299999999999999E-2</v>
      </c>
      <c r="K927">
        <f t="shared" si="300"/>
        <v>197.1830985915492</v>
      </c>
    </row>
    <row r="928" spans="1:11">
      <c r="A928">
        <v>8</v>
      </c>
      <c r="B928">
        <v>5.76</v>
      </c>
      <c r="C928">
        <v>5.39</v>
      </c>
      <c r="D928" s="3">
        <v>0.59930555555555554</v>
      </c>
      <c r="E928" s="3">
        <v>0.60277777777777775</v>
      </c>
      <c r="F928">
        <f t="shared" si="297"/>
        <v>0.37000000000000011</v>
      </c>
      <c r="G928">
        <f t="shared" si="298"/>
        <v>7.4000000000000024E-2</v>
      </c>
      <c r="H928">
        <f t="shared" si="299"/>
        <v>4.4400000000000013</v>
      </c>
      <c r="I928">
        <f t="shared" si="301"/>
        <v>2.5200000000000014</v>
      </c>
      <c r="J928">
        <v>2.8299999999999999E-2</v>
      </c>
      <c r="K928">
        <f t="shared" si="300"/>
        <v>89.045936395759767</v>
      </c>
    </row>
    <row r="929" spans="1:11">
      <c r="A929">
        <v>9</v>
      </c>
      <c r="B929">
        <v>6.01</v>
      </c>
      <c r="C929">
        <v>5.67</v>
      </c>
      <c r="D929" s="3">
        <v>0.59652777777777777</v>
      </c>
      <c r="E929" s="3">
        <v>0.6069444444444444</v>
      </c>
      <c r="F929">
        <f t="shared" si="297"/>
        <v>0.33999999999999986</v>
      </c>
      <c r="G929">
        <f t="shared" si="298"/>
        <v>6.7999999999999977E-2</v>
      </c>
      <c r="H929">
        <f t="shared" si="299"/>
        <v>4.0799999999999983</v>
      </c>
      <c r="I929">
        <f t="shared" si="301"/>
        <v>2.1599999999999984</v>
      </c>
      <c r="J929">
        <v>1.5699999999999999E-2</v>
      </c>
      <c r="K929">
        <f t="shared" si="300"/>
        <v>137.57961783439481</v>
      </c>
    </row>
    <row r="930" spans="1:11">
      <c r="A930">
        <v>10</v>
      </c>
      <c r="B930">
        <v>5.6</v>
      </c>
      <c r="C930">
        <v>5.19</v>
      </c>
      <c r="D930" s="3">
        <v>0.60763888888888895</v>
      </c>
      <c r="E930" s="3">
        <v>0.61111111111111105</v>
      </c>
      <c r="F930">
        <f t="shared" si="297"/>
        <v>0.40999999999999925</v>
      </c>
      <c r="G930">
        <f t="shared" si="298"/>
        <v>8.1999999999999851E-2</v>
      </c>
      <c r="H930">
        <f t="shared" si="299"/>
        <v>4.919999999999991</v>
      </c>
      <c r="I930">
        <f t="shared" si="301"/>
        <v>2.9999999999999911</v>
      </c>
      <c r="J930">
        <v>2.3800000000000002E-2</v>
      </c>
    </row>
    <row r="931" spans="1:11">
      <c r="A931" t="s">
        <v>9</v>
      </c>
      <c r="B931">
        <v>6.19</v>
      </c>
      <c r="C931">
        <v>6.03</v>
      </c>
      <c r="D931" s="3">
        <v>0.6118055555555556</v>
      </c>
      <c r="E931" s="3">
        <v>0.61527777777777781</v>
      </c>
      <c r="F931">
        <f t="shared" si="297"/>
        <v>0.16000000000000014</v>
      </c>
      <c r="G931">
        <f t="shared" si="298"/>
        <v>3.2000000000000028E-2</v>
      </c>
      <c r="H931">
        <f t="shared" si="299"/>
        <v>1.9200000000000017</v>
      </c>
    </row>
    <row r="935" spans="1:11">
      <c r="A935" t="s">
        <v>54</v>
      </c>
      <c r="F935" t="s">
        <v>14</v>
      </c>
      <c r="J935" t="s">
        <v>16</v>
      </c>
    </row>
    <row r="936" spans="1:11">
      <c r="A936" t="s">
        <v>45</v>
      </c>
      <c r="B936" t="s">
        <v>19</v>
      </c>
      <c r="C936" t="s">
        <v>20</v>
      </c>
      <c r="D936" t="s">
        <v>21</v>
      </c>
      <c r="E936" t="s">
        <v>22</v>
      </c>
      <c r="F936" t="s">
        <v>23</v>
      </c>
      <c r="G936" t="s">
        <v>24</v>
      </c>
      <c r="H936" t="s">
        <v>25</v>
      </c>
      <c r="I936" t="s">
        <v>25</v>
      </c>
      <c r="J936" s="4" t="s">
        <v>29</v>
      </c>
      <c r="K936" t="s">
        <v>27</v>
      </c>
    </row>
    <row r="937" spans="1:11">
      <c r="A937">
        <v>1</v>
      </c>
      <c r="B937">
        <v>6.16</v>
      </c>
      <c r="C937">
        <v>5.78</v>
      </c>
      <c r="D937" s="3">
        <v>0.61597222222222225</v>
      </c>
      <c r="E937" s="3">
        <v>0.61944444444444446</v>
      </c>
      <c r="F937">
        <f t="shared" ref="F937:F947" si="302">+B937-C937</f>
        <v>0.37999999999999989</v>
      </c>
      <c r="G937">
        <f t="shared" ref="G937:G947" si="303">+F937/5</f>
        <v>7.5999999999999984E-2</v>
      </c>
      <c r="H937">
        <f t="shared" ref="H937:H947" si="304">+G937*60</f>
        <v>4.5599999999999987</v>
      </c>
      <c r="I937">
        <f>+H937-1.92</f>
        <v>2.6399999999999988</v>
      </c>
      <c r="J937">
        <v>2.8500000000000001E-2</v>
      </c>
      <c r="K937">
        <f t="shared" ref="K937:K945" si="305">+I937/J937</f>
        <v>92.631578947368382</v>
      </c>
    </row>
    <row r="938" spans="1:11">
      <c r="A938">
        <v>2</v>
      </c>
      <c r="B938">
        <v>5.78</v>
      </c>
      <c r="C938">
        <v>5.32</v>
      </c>
      <c r="D938" s="3">
        <v>0.62013888888888891</v>
      </c>
      <c r="E938" s="3">
        <v>0.62361111111111112</v>
      </c>
      <c r="F938">
        <f t="shared" si="302"/>
        <v>0.45999999999999996</v>
      </c>
      <c r="G938">
        <f t="shared" si="303"/>
        <v>9.1999999999999998E-2</v>
      </c>
      <c r="H938">
        <f t="shared" si="304"/>
        <v>5.52</v>
      </c>
      <c r="I938">
        <f t="shared" ref="I938:I946" si="306">+H938-1.92</f>
        <v>3.5999999999999996</v>
      </c>
      <c r="J938">
        <v>2.3199999999999998E-2</v>
      </c>
      <c r="K938">
        <f t="shared" si="305"/>
        <v>155.17241379310343</v>
      </c>
    </row>
    <row r="939" spans="1:11">
      <c r="A939">
        <v>3</v>
      </c>
      <c r="B939">
        <v>5.82</v>
      </c>
      <c r="C939">
        <v>5.48</v>
      </c>
      <c r="D939" s="3">
        <v>0.62430555555555556</v>
      </c>
      <c r="E939" s="3">
        <v>0.62777777777777777</v>
      </c>
      <c r="F939">
        <f t="shared" si="302"/>
        <v>0.33999999999999986</v>
      </c>
      <c r="G939">
        <f t="shared" si="303"/>
        <v>6.7999999999999977E-2</v>
      </c>
      <c r="H939">
        <f t="shared" si="304"/>
        <v>4.0799999999999983</v>
      </c>
      <c r="I939">
        <f t="shared" si="306"/>
        <v>2.1599999999999984</v>
      </c>
      <c r="J939">
        <v>2.76E-2</v>
      </c>
      <c r="K939">
        <f t="shared" si="305"/>
        <v>78.260869565217334</v>
      </c>
    </row>
    <row r="940" spans="1:11">
      <c r="A940">
        <v>4</v>
      </c>
      <c r="B940">
        <v>5.72</v>
      </c>
      <c r="C940">
        <v>5.64</v>
      </c>
      <c r="D940" s="3">
        <v>0.62847222222222221</v>
      </c>
      <c r="E940" s="3">
        <v>0.63194444444444442</v>
      </c>
      <c r="F940">
        <f t="shared" si="302"/>
        <v>8.0000000000000071E-2</v>
      </c>
      <c r="G940">
        <f t="shared" si="303"/>
        <v>1.6000000000000014E-2</v>
      </c>
      <c r="H940">
        <f t="shared" si="304"/>
        <v>0.96000000000000085</v>
      </c>
      <c r="I940">
        <f t="shared" si="306"/>
        <v>-0.95999999999999908</v>
      </c>
      <c r="J940">
        <v>1.9699999999999999E-2</v>
      </c>
      <c r="K940">
        <f t="shared" si="305"/>
        <v>-48.73096446700503</v>
      </c>
    </row>
    <row r="941" spans="1:11">
      <c r="A941">
        <v>5</v>
      </c>
      <c r="B941">
        <v>6.09</v>
      </c>
      <c r="C941">
        <v>5.86</v>
      </c>
      <c r="D941" s="3">
        <v>0.63263888888888886</v>
      </c>
      <c r="E941" s="3">
        <v>0.63611111111111118</v>
      </c>
      <c r="F941">
        <f t="shared" si="302"/>
        <v>0.22999999999999954</v>
      </c>
      <c r="G941">
        <f t="shared" si="303"/>
        <v>4.5999999999999909E-2</v>
      </c>
      <c r="H941">
        <f t="shared" si="304"/>
        <v>2.7599999999999945</v>
      </c>
      <c r="I941">
        <f t="shared" si="306"/>
        <v>0.83999999999999453</v>
      </c>
      <c r="J941">
        <v>2.1100000000000001E-2</v>
      </c>
      <c r="K941">
        <f t="shared" si="305"/>
        <v>39.810426540284098</v>
      </c>
    </row>
    <row r="942" spans="1:11">
      <c r="A942">
        <v>6</v>
      </c>
      <c r="B942">
        <v>6.09</v>
      </c>
      <c r="C942">
        <v>5.8</v>
      </c>
      <c r="D942" s="3">
        <v>0.63680555555555551</v>
      </c>
      <c r="E942" s="3">
        <v>0.64027777777777783</v>
      </c>
      <c r="F942">
        <f t="shared" si="302"/>
        <v>0.29000000000000004</v>
      </c>
      <c r="G942">
        <f t="shared" si="303"/>
        <v>5.800000000000001E-2</v>
      </c>
      <c r="H942">
        <f t="shared" si="304"/>
        <v>3.4800000000000004</v>
      </c>
      <c r="I942">
        <f t="shared" si="306"/>
        <v>1.5600000000000005</v>
      </c>
      <c r="J942">
        <v>2.2200000000000001E-2</v>
      </c>
      <c r="K942">
        <f t="shared" si="305"/>
        <v>70.270270270270288</v>
      </c>
    </row>
    <row r="943" spans="1:11">
      <c r="A943">
        <v>7</v>
      </c>
      <c r="B943">
        <v>6</v>
      </c>
      <c r="C943">
        <v>5.91</v>
      </c>
      <c r="D943" s="3">
        <v>0.64097222222222217</v>
      </c>
      <c r="E943" s="3">
        <v>0.64444444444444449</v>
      </c>
      <c r="F943">
        <f t="shared" si="302"/>
        <v>8.9999999999999858E-2</v>
      </c>
      <c r="G943">
        <f t="shared" si="303"/>
        <v>1.7999999999999971E-2</v>
      </c>
      <c r="H943">
        <f t="shared" si="304"/>
        <v>1.0799999999999983</v>
      </c>
      <c r="I943">
        <f t="shared" si="306"/>
        <v>-0.84000000000000163</v>
      </c>
      <c r="J943">
        <v>2.1299999999999999E-2</v>
      </c>
      <c r="K943">
        <f t="shared" si="305"/>
        <v>-39.436619718309935</v>
      </c>
    </row>
    <row r="944" spans="1:11">
      <c r="A944">
        <v>8</v>
      </c>
      <c r="B944">
        <v>5.98</v>
      </c>
      <c r="C944">
        <v>5.73</v>
      </c>
      <c r="D944" s="3">
        <v>0.64513888888888882</v>
      </c>
      <c r="E944" s="3">
        <v>0.64861111111111114</v>
      </c>
      <c r="F944">
        <f t="shared" si="302"/>
        <v>0.25</v>
      </c>
      <c r="G944">
        <f t="shared" si="303"/>
        <v>0.05</v>
      </c>
      <c r="H944">
        <f t="shared" si="304"/>
        <v>3</v>
      </c>
      <c r="I944">
        <f t="shared" si="306"/>
        <v>1.08</v>
      </c>
      <c r="J944">
        <v>2.8299999999999999E-2</v>
      </c>
      <c r="K944">
        <f t="shared" si="305"/>
        <v>38.162544169611309</v>
      </c>
    </row>
    <row r="945" spans="1:11">
      <c r="A945">
        <v>9</v>
      </c>
      <c r="B945">
        <v>6.13</v>
      </c>
      <c r="C945">
        <v>5.96</v>
      </c>
      <c r="D945" s="3">
        <v>0.64930555555555558</v>
      </c>
      <c r="E945" s="3">
        <v>0.65277777777777779</v>
      </c>
      <c r="F945">
        <f t="shared" si="302"/>
        <v>0.16999999999999993</v>
      </c>
      <c r="G945">
        <f t="shared" si="303"/>
        <v>3.3999999999999989E-2</v>
      </c>
      <c r="H945">
        <f t="shared" si="304"/>
        <v>2.0399999999999991</v>
      </c>
      <c r="I945">
        <f t="shared" si="306"/>
        <v>0.11999999999999922</v>
      </c>
      <c r="J945">
        <v>1.5699999999999999E-2</v>
      </c>
      <c r="K945">
        <f t="shared" si="305"/>
        <v>7.6433121019107793</v>
      </c>
    </row>
    <row r="946" spans="1:11">
      <c r="A946">
        <v>10</v>
      </c>
      <c r="B946">
        <v>6.08</v>
      </c>
      <c r="C946">
        <v>5.85</v>
      </c>
      <c r="D946" s="3">
        <v>0.65347222222222223</v>
      </c>
      <c r="E946" s="3">
        <v>0.65694444444444444</v>
      </c>
      <c r="F946">
        <f t="shared" si="302"/>
        <v>0.23000000000000043</v>
      </c>
      <c r="G946">
        <f t="shared" si="303"/>
        <v>4.6000000000000082E-2</v>
      </c>
      <c r="H946">
        <f t="shared" si="304"/>
        <v>2.7600000000000051</v>
      </c>
      <c r="I946">
        <f t="shared" si="306"/>
        <v>0.84000000000000519</v>
      </c>
      <c r="J946">
        <v>2.3800000000000002E-2</v>
      </c>
    </row>
    <row r="947" spans="1:11">
      <c r="A947" t="s">
        <v>9</v>
      </c>
      <c r="B947">
        <v>6.15</v>
      </c>
      <c r="C947">
        <v>5.99</v>
      </c>
      <c r="D947" s="3">
        <v>0.65763888888888888</v>
      </c>
      <c r="E947" s="3">
        <v>0.66111111111111109</v>
      </c>
      <c r="F947">
        <f t="shared" si="302"/>
        <v>0.16000000000000014</v>
      </c>
      <c r="G947">
        <f t="shared" si="303"/>
        <v>3.2000000000000028E-2</v>
      </c>
      <c r="H947">
        <f t="shared" si="304"/>
        <v>1.9200000000000017</v>
      </c>
    </row>
    <row r="951" spans="1:11">
      <c r="A951" t="s">
        <v>33</v>
      </c>
      <c r="F951" t="s">
        <v>14</v>
      </c>
      <c r="J951" t="s">
        <v>16</v>
      </c>
    </row>
    <row r="952" spans="1:11">
      <c r="A952" t="s">
        <v>45</v>
      </c>
      <c r="B952" t="s">
        <v>19</v>
      </c>
      <c r="C952" t="s">
        <v>20</v>
      </c>
      <c r="D952" t="s">
        <v>21</v>
      </c>
      <c r="E952" t="s">
        <v>22</v>
      </c>
      <c r="F952" t="s">
        <v>23</v>
      </c>
      <c r="G952" t="s">
        <v>24</v>
      </c>
      <c r="H952" t="s">
        <v>25</v>
      </c>
      <c r="I952" t="s">
        <v>25</v>
      </c>
      <c r="J952" s="4" t="s">
        <v>29</v>
      </c>
      <c r="K952" t="s">
        <v>27</v>
      </c>
    </row>
    <row r="953" spans="1:11">
      <c r="A953">
        <v>1</v>
      </c>
      <c r="B953">
        <v>5.84</v>
      </c>
      <c r="C953">
        <v>5.71</v>
      </c>
      <c r="D953" s="3">
        <v>0.66319444444444442</v>
      </c>
      <c r="E953" s="3">
        <v>0.66666666666666663</v>
      </c>
      <c r="F953">
        <f t="shared" ref="F953:F963" si="307">+B953-C953</f>
        <v>0.12999999999999989</v>
      </c>
      <c r="G953">
        <f t="shared" ref="G953:G963" si="308">+F953/5</f>
        <v>2.5999999999999978E-2</v>
      </c>
      <c r="H953">
        <f t="shared" ref="H953:H963" si="309">+G953*60</f>
        <v>1.5599999999999987</v>
      </c>
      <c r="I953">
        <f>+H953-0</f>
        <v>1.5599999999999987</v>
      </c>
      <c r="J953">
        <v>2.8500000000000001E-2</v>
      </c>
      <c r="K953">
        <f t="shared" ref="K953:K961" si="310">+I953/J953</f>
        <v>54.736842105263108</v>
      </c>
    </row>
    <row r="954" spans="1:11">
      <c r="A954">
        <v>2</v>
      </c>
      <c r="B954">
        <v>5.75</v>
      </c>
      <c r="C954">
        <v>5.38</v>
      </c>
      <c r="D954" s="3">
        <v>0.66805555555555562</v>
      </c>
      <c r="E954" s="3">
        <v>0.67152777777777783</v>
      </c>
      <c r="F954">
        <f t="shared" si="307"/>
        <v>0.37000000000000011</v>
      </c>
      <c r="G954">
        <f t="shared" si="308"/>
        <v>7.4000000000000024E-2</v>
      </c>
      <c r="H954">
        <f t="shared" si="309"/>
        <v>4.4400000000000013</v>
      </c>
      <c r="I954">
        <f t="shared" ref="I954:I962" si="311">+H954-0</f>
        <v>4.4400000000000013</v>
      </c>
      <c r="J954">
        <v>2.3199999999999998E-2</v>
      </c>
      <c r="K954">
        <f t="shared" si="310"/>
        <v>191.37931034482764</v>
      </c>
    </row>
    <row r="955" spans="1:11">
      <c r="A955">
        <v>3</v>
      </c>
      <c r="B955">
        <v>5.77</v>
      </c>
      <c r="C955">
        <v>5.57</v>
      </c>
      <c r="D955" s="3">
        <v>0.67222222222222217</v>
      </c>
      <c r="E955" s="3">
        <v>0.67569444444444438</v>
      </c>
      <c r="F955">
        <f t="shared" si="307"/>
        <v>0.19999999999999929</v>
      </c>
      <c r="G955">
        <f t="shared" si="308"/>
        <v>3.9999999999999855E-2</v>
      </c>
      <c r="H955">
        <f t="shared" si="309"/>
        <v>2.3999999999999915</v>
      </c>
      <c r="I955">
        <f t="shared" si="311"/>
        <v>2.3999999999999915</v>
      </c>
      <c r="J955">
        <v>2.76E-2</v>
      </c>
      <c r="K955">
        <f t="shared" si="310"/>
        <v>86.956521739130125</v>
      </c>
    </row>
    <row r="956" spans="1:11">
      <c r="A956">
        <v>4</v>
      </c>
      <c r="B956">
        <v>5.95</v>
      </c>
      <c r="C956">
        <v>5.83</v>
      </c>
      <c r="D956" s="3">
        <v>0.67638888888888893</v>
      </c>
      <c r="E956" s="3">
        <v>0.67986111111111114</v>
      </c>
      <c r="F956">
        <f t="shared" si="307"/>
        <v>0.12000000000000011</v>
      </c>
      <c r="G956">
        <f t="shared" si="308"/>
        <v>2.4000000000000021E-2</v>
      </c>
      <c r="H956">
        <f t="shared" si="309"/>
        <v>1.4400000000000013</v>
      </c>
      <c r="I956">
        <f t="shared" si="311"/>
        <v>1.4400000000000013</v>
      </c>
      <c r="J956">
        <v>1.9699999999999999E-2</v>
      </c>
      <c r="K956">
        <f t="shared" si="310"/>
        <v>73.096446700507684</v>
      </c>
    </row>
    <row r="957" spans="1:11">
      <c r="A957">
        <v>5</v>
      </c>
      <c r="B957">
        <v>6.1</v>
      </c>
      <c r="C957">
        <v>5.94</v>
      </c>
      <c r="D957" s="3">
        <v>0.68055555555555547</v>
      </c>
      <c r="E957" s="3">
        <v>0.68402777777777779</v>
      </c>
      <c r="F957">
        <f t="shared" si="307"/>
        <v>0.15999999999999925</v>
      </c>
      <c r="G957">
        <f t="shared" si="308"/>
        <v>3.1999999999999848E-2</v>
      </c>
      <c r="H957">
        <f t="shared" si="309"/>
        <v>1.9199999999999908</v>
      </c>
      <c r="I957">
        <f t="shared" si="311"/>
        <v>1.9199999999999908</v>
      </c>
      <c r="J957">
        <v>2.1100000000000001E-2</v>
      </c>
      <c r="K957">
        <f t="shared" si="310"/>
        <v>90.99526066350667</v>
      </c>
    </row>
    <row r="958" spans="1:11">
      <c r="A958">
        <v>6</v>
      </c>
      <c r="B958">
        <v>5.7</v>
      </c>
      <c r="C958">
        <v>5.39</v>
      </c>
      <c r="D958" s="3">
        <v>0.68472222222222223</v>
      </c>
      <c r="E958" s="3">
        <v>0.68819444444444444</v>
      </c>
      <c r="F958">
        <f t="shared" si="307"/>
        <v>0.3100000000000005</v>
      </c>
      <c r="G958">
        <f t="shared" si="308"/>
        <v>6.2000000000000097E-2</v>
      </c>
      <c r="H958">
        <f t="shared" si="309"/>
        <v>3.720000000000006</v>
      </c>
      <c r="I958">
        <f t="shared" si="311"/>
        <v>3.720000000000006</v>
      </c>
      <c r="J958">
        <v>2.2200000000000001E-2</v>
      </c>
      <c r="K958">
        <f t="shared" si="310"/>
        <v>167.56756756756783</v>
      </c>
    </row>
    <row r="959" spans="1:11">
      <c r="A959">
        <v>7</v>
      </c>
      <c r="B959">
        <v>5.66</v>
      </c>
      <c r="C959">
        <v>5.51</v>
      </c>
      <c r="D959" s="3">
        <v>0.68888888888888899</v>
      </c>
      <c r="E959" s="3">
        <v>0.69236111111111109</v>
      </c>
      <c r="F959">
        <f t="shared" si="307"/>
        <v>0.15000000000000036</v>
      </c>
      <c r="G959">
        <f t="shared" si="308"/>
        <v>3.0000000000000072E-2</v>
      </c>
      <c r="H959">
        <f t="shared" si="309"/>
        <v>1.8000000000000043</v>
      </c>
      <c r="I959">
        <f t="shared" si="311"/>
        <v>1.8000000000000043</v>
      </c>
      <c r="J959">
        <v>2.1299999999999999E-2</v>
      </c>
      <c r="K959">
        <f t="shared" si="310"/>
        <v>84.507042253521334</v>
      </c>
    </row>
    <row r="960" spans="1:11">
      <c r="A960">
        <v>8</v>
      </c>
      <c r="B960">
        <v>5.71</v>
      </c>
      <c r="C960">
        <v>5.43</v>
      </c>
      <c r="D960" s="3">
        <v>0.69305555555555554</v>
      </c>
      <c r="E960" s="3">
        <v>0.69652777777777775</v>
      </c>
      <c r="F960">
        <f t="shared" si="307"/>
        <v>0.28000000000000025</v>
      </c>
      <c r="G960">
        <f t="shared" si="308"/>
        <v>5.600000000000005E-2</v>
      </c>
      <c r="H960">
        <f t="shared" si="309"/>
        <v>3.360000000000003</v>
      </c>
      <c r="I960">
        <f t="shared" si="311"/>
        <v>3.360000000000003</v>
      </c>
      <c r="J960">
        <v>2.8299999999999999E-2</v>
      </c>
      <c r="K960">
        <f t="shared" si="310"/>
        <v>118.72791519434639</v>
      </c>
    </row>
    <row r="961" spans="1:11">
      <c r="A961">
        <v>9</v>
      </c>
      <c r="B961">
        <v>5.87</v>
      </c>
      <c r="C961">
        <v>5.68</v>
      </c>
      <c r="D961" s="3">
        <v>0.6972222222222223</v>
      </c>
      <c r="E961" s="3">
        <v>0.7006944444444444</v>
      </c>
      <c r="F961">
        <f t="shared" si="307"/>
        <v>0.19000000000000039</v>
      </c>
      <c r="G961">
        <f t="shared" si="308"/>
        <v>3.8000000000000075E-2</v>
      </c>
      <c r="H961">
        <f t="shared" si="309"/>
        <v>2.2800000000000047</v>
      </c>
      <c r="I961">
        <f t="shared" si="311"/>
        <v>2.2800000000000047</v>
      </c>
      <c r="J961">
        <v>1.5699999999999999E-2</v>
      </c>
      <c r="K961">
        <f t="shared" si="310"/>
        <v>145.22292993630603</v>
      </c>
    </row>
    <row r="962" spans="1:11">
      <c r="A962">
        <v>10</v>
      </c>
      <c r="B962">
        <v>5.65</v>
      </c>
      <c r="C962">
        <v>5.45</v>
      </c>
      <c r="D962" s="3">
        <v>0.70138888888888884</v>
      </c>
      <c r="E962" s="3">
        <v>0.70486111111111116</v>
      </c>
      <c r="F962">
        <f t="shared" si="307"/>
        <v>0.20000000000000018</v>
      </c>
      <c r="G962">
        <f t="shared" si="308"/>
        <v>4.0000000000000036E-2</v>
      </c>
      <c r="H962">
        <f t="shared" si="309"/>
        <v>2.4000000000000021</v>
      </c>
      <c r="I962">
        <f t="shared" si="311"/>
        <v>2.4000000000000021</v>
      </c>
      <c r="J962">
        <v>2.3800000000000002E-2</v>
      </c>
    </row>
    <row r="963" spans="1:11">
      <c r="A963" t="s">
        <v>9</v>
      </c>
      <c r="B963">
        <v>5.96</v>
      </c>
      <c r="C963">
        <v>6</v>
      </c>
      <c r="D963" s="3">
        <v>0.7055555555555556</v>
      </c>
      <c r="E963" s="3">
        <v>0.7090277777777777</v>
      </c>
      <c r="F963">
        <f t="shared" si="307"/>
        <v>-4.0000000000000036E-2</v>
      </c>
      <c r="G963">
        <f t="shared" si="308"/>
        <v>-8.0000000000000071E-3</v>
      </c>
      <c r="H963">
        <f t="shared" si="309"/>
        <v>-0.48000000000000043</v>
      </c>
    </row>
    <row r="967" spans="1:11">
      <c r="A967" t="s">
        <v>51</v>
      </c>
      <c r="F967" t="s">
        <v>14</v>
      </c>
      <c r="J967" t="s">
        <v>16</v>
      </c>
    </row>
    <row r="968" spans="1:11">
      <c r="A968" t="s">
        <v>45</v>
      </c>
      <c r="B968" t="s">
        <v>19</v>
      </c>
      <c r="C968" t="s">
        <v>20</v>
      </c>
      <c r="D968" t="s">
        <v>21</v>
      </c>
      <c r="E968" t="s">
        <v>22</v>
      </c>
      <c r="F968" t="s">
        <v>23</v>
      </c>
      <c r="G968" t="s">
        <v>24</v>
      </c>
      <c r="H968" t="s">
        <v>25</v>
      </c>
      <c r="I968" t="s">
        <v>25</v>
      </c>
      <c r="J968" s="4" t="s">
        <v>29</v>
      </c>
      <c r="K968" t="s">
        <v>27</v>
      </c>
    </row>
    <row r="969" spans="1:11">
      <c r="A969">
        <v>1</v>
      </c>
      <c r="B969">
        <v>6.02</v>
      </c>
      <c r="C969">
        <v>5.76</v>
      </c>
      <c r="D969" s="3">
        <v>0.7104166666666667</v>
      </c>
      <c r="E969" s="3">
        <v>0.71388888888888891</v>
      </c>
      <c r="F969">
        <f t="shared" ref="F969:F979" si="312">+B969-C969</f>
        <v>0.25999999999999979</v>
      </c>
      <c r="G969">
        <f t="shared" ref="G969:G979" si="313">+F969/5</f>
        <v>5.1999999999999956E-2</v>
      </c>
      <c r="H969">
        <f t="shared" ref="H969:H979" si="314">+G969*60</f>
        <v>3.1199999999999974</v>
      </c>
      <c r="I969">
        <f>+H969-1.8</f>
        <v>1.3199999999999974</v>
      </c>
      <c r="J969">
        <v>2.8500000000000001E-2</v>
      </c>
      <c r="K969">
        <f t="shared" ref="K969:K977" si="315">+I969/J969</f>
        <v>46.31578947368412</v>
      </c>
    </row>
    <row r="970" spans="1:11">
      <c r="A970">
        <v>2</v>
      </c>
      <c r="B970">
        <v>5.74</v>
      </c>
      <c r="C970">
        <v>5.41</v>
      </c>
      <c r="D970" s="3">
        <v>0.71458333333333324</v>
      </c>
      <c r="E970" s="3">
        <v>0.71805555555555556</v>
      </c>
      <c r="F970">
        <f t="shared" si="312"/>
        <v>0.33000000000000007</v>
      </c>
      <c r="G970">
        <f t="shared" si="313"/>
        <v>6.6000000000000017E-2</v>
      </c>
      <c r="H970">
        <f t="shared" si="314"/>
        <v>3.9600000000000009</v>
      </c>
      <c r="I970">
        <f t="shared" ref="I970:I978" si="316">+H970-1.8</f>
        <v>2.160000000000001</v>
      </c>
      <c r="J970">
        <v>2.3199999999999998E-2</v>
      </c>
      <c r="K970">
        <f t="shared" si="315"/>
        <v>93.103448275862121</v>
      </c>
    </row>
    <row r="971" spans="1:11">
      <c r="A971">
        <v>3</v>
      </c>
      <c r="B971">
        <v>5.88</v>
      </c>
      <c r="C971">
        <v>5.67</v>
      </c>
      <c r="D971" s="3">
        <v>0.71875</v>
      </c>
      <c r="E971" s="3">
        <v>0.72222222222222221</v>
      </c>
      <c r="F971">
        <f t="shared" si="312"/>
        <v>0.20999999999999996</v>
      </c>
      <c r="G971">
        <f t="shared" si="313"/>
        <v>4.1999999999999996E-2</v>
      </c>
      <c r="H971">
        <f t="shared" si="314"/>
        <v>2.5199999999999996</v>
      </c>
      <c r="I971">
        <f t="shared" si="316"/>
        <v>0.71999999999999953</v>
      </c>
      <c r="J971">
        <v>2.76E-2</v>
      </c>
      <c r="K971">
        <f t="shared" si="315"/>
        <v>26.086956521739115</v>
      </c>
    </row>
    <row r="972" spans="1:11">
      <c r="A972">
        <v>4</v>
      </c>
      <c r="B972">
        <v>5.88</v>
      </c>
      <c r="C972">
        <v>5.63</v>
      </c>
      <c r="D972" s="3">
        <v>0.72291666666666676</v>
      </c>
      <c r="E972" s="3">
        <v>0.72638888888888886</v>
      </c>
      <c r="F972">
        <f t="shared" si="312"/>
        <v>0.25</v>
      </c>
      <c r="G972">
        <f t="shared" si="313"/>
        <v>0.05</v>
      </c>
      <c r="H972">
        <f t="shared" si="314"/>
        <v>3</v>
      </c>
      <c r="I972">
        <f t="shared" si="316"/>
        <v>1.2</v>
      </c>
      <c r="J972">
        <v>1.9699999999999999E-2</v>
      </c>
      <c r="K972">
        <f t="shared" si="315"/>
        <v>60.913705583756347</v>
      </c>
    </row>
    <row r="973" spans="1:11">
      <c r="A973">
        <v>5</v>
      </c>
      <c r="B973">
        <v>5.71</v>
      </c>
      <c r="C973">
        <v>5.17</v>
      </c>
      <c r="D973" s="3">
        <v>0.7270833333333333</v>
      </c>
      <c r="E973" s="3">
        <v>0.73055555555555562</v>
      </c>
      <c r="F973">
        <f t="shared" si="312"/>
        <v>0.54</v>
      </c>
      <c r="G973">
        <f t="shared" si="313"/>
        <v>0.10800000000000001</v>
      </c>
      <c r="H973">
        <f t="shared" si="314"/>
        <v>6.48</v>
      </c>
      <c r="I973">
        <f t="shared" si="316"/>
        <v>4.6800000000000006</v>
      </c>
      <c r="J973">
        <v>2.1100000000000001E-2</v>
      </c>
      <c r="K973">
        <f t="shared" si="315"/>
        <v>221.80094786729859</v>
      </c>
    </row>
    <row r="974" spans="1:11">
      <c r="A974">
        <v>6</v>
      </c>
      <c r="B974">
        <v>5.95</v>
      </c>
      <c r="C974">
        <v>5.89</v>
      </c>
      <c r="D974" s="3">
        <v>0.73124999999999996</v>
      </c>
      <c r="E974" s="3">
        <v>0.73472222222222217</v>
      </c>
      <c r="F974">
        <f t="shared" si="312"/>
        <v>6.0000000000000497E-2</v>
      </c>
      <c r="G974">
        <f t="shared" si="313"/>
        <v>1.2000000000000099E-2</v>
      </c>
      <c r="H974">
        <f t="shared" si="314"/>
        <v>0.72000000000000597</v>
      </c>
      <c r="I974">
        <f t="shared" si="316"/>
        <v>-1.0799999999999941</v>
      </c>
      <c r="J974">
        <v>2.2200000000000001E-2</v>
      </c>
      <c r="K974">
        <f t="shared" si="315"/>
        <v>-48.648648648648383</v>
      </c>
    </row>
    <row r="975" spans="1:11">
      <c r="A975">
        <v>7</v>
      </c>
      <c r="B975">
        <v>5.76</v>
      </c>
      <c r="C975">
        <v>5.38</v>
      </c>
      <c r="D975" s="3">
        <v>0.73541666666666661</v>
      </c>
      <c r="E975" s="3">
        <v>0.73888888888888893</v>
      </c>
      <c r="F975">
        <f t="shared" si="312"/>
        <v>0.37999999999999989</v>
      </c>
      <c r="G975">
        <f t="shared" si="313"/>
        <v>7.5999999999999984E-2</v>
      </c>
      <c r="H975">
        <f t="shared" si="314"/>
        <v>4.5599999999999987</v>
      </c>
      <c r="I975">
        <f t="shared" si="316"/>
        <v>2.7599999999999989</v>
      </c>
      <c r="J975">
        <v>2.1299999999999999E-2</v>
      </c>
      <c r="K975">
        <f t="shared" si="315"/>
        <v>129.57746478873236</v>
      </c>
    </row>
    <row r="976" spans="1:11">
      <c r="A976">
        <v>8</v>
      </c>
      <c r="B976">
        <v>5.52</v>
      </c>
      <c r="C976">
        <v>5.17</v>
      </c>
      <c r="D976" s="3">
        <v>0.73958333333333337</v>
      </c>
      <c r="E976" s="3">
        <v>0.74305555555555547</v>
      </c>
      <c r="F976">
        <f t="shared" si="312"/>
        <v>0.34999999999999964</v>
      </c>
      <c r="G976">
        <f t="shared" si="313"/>
        <v>6.9999999999999923E-2</v>
      </c>
      <c r="H976">
        <f t="shared" si="314"/>
        <v>4.1999999999999957</v>
      </c>
      <c r="I976">
        <f t="shared" si="316"/>
        <v>2.3999999999999959</v>
      </c>
      <c r="J976">
        <v>2.8299999999999999E-2</v>
      </c>
      <c r="K976">
        <f t="shared" si="315"/>
        <v>84.805653710247213</v>
      </c>
    </row>
    <row r="977" spans="1:11">
      <c r="A977">
        <v>9</v>
      </c>
      <c r="B977">
        <v>5.79</v>
      </c>
      <c r="C977">
        <v>5.32</v>
      </c>
      <c r="D977" s="3">
        <v>0.74305555555555547</v>
      </c>
      <c r="E977" s="3">
        <v>0.74652777777777779</v>
      </c>
      <c r="F977">
        <f t="shared" si="312"/>
        <v>0.46999999999999975</v>
      </c>
      <c r="G977">
        <f t="shared" si="313"/>
        <v>9.3999999999999945E-2</v>
      </c>
      <c r="H977">
        <f t="shared" si="314"/>
        <v>5.639999999999997</v>
      </c>
      <c r="I977">
        <f t="shared" si="316"/>
        <v>3.8399999999999972</v>
      </c>
      <c r="J977">
        <v>1.5699999999999999E-2</v>
      </c>
      <c r="K977">
        <f t="shared" si="315"/>
        <v>244.58598726114633</v>
      </c>
    </row>
    <row r="978" spans="1:11">
      <c r="A978">
        <v>10</v>
      </c>
      <c r="B978">
        <v>5.67</v>
      </c>
      <c r="C978">
        <v>5.45</v>
      </c>
      <c r="D978" s="3">
        <v>0.74722222222222223</v>
      </c>
      <c r="E978" s="3">
        <v>0.75069444444444444</v>
      </c>
      <c r="F978">
        <f t="shared" si="312"/>
        <v>0.21999999999999975</v>
      </c>
      <c r="G978">
        <f t="shared" si="313"/>
        <v>4.3999999999999949E-2</v>
      </c>
      <c r="H978">
        <f t="shared" si="314"/>
        <v>2.639999999999997</v>
      </c>
      <c r="I978">
        <f t="shared" si="316"/>
        <v>0.83999999999999697</v>
      </c>
      <c r="J978">
        <v>2.3800000000000002E-2</v>
      </c>
    </row>
    <row r="979" spans="1:11">
      <c r="A979" t="s">
        <v>9</v>
      </c>
      <c r="B979">
        <v>5.97</v>
      </c>
      <c r="C979">
        <v>5.82</v>
      </c>
      <c r="D979" s="3">
        <v>0.75138888888888899</v>
      </c>
      <c r="E979" s="3">
        <v>0.75486111111111109</v>
      </c>
      <c r="F979">
        <f t="shared" si="312"/>
        <v>0.14999999999999947</v>
      </c>
      <c r="G979">
        <f t="shared" si="313"/>
        <v>2.9999999999999895E-2</v>
      </c>
      <c r="H979">
        <f t="shared" si="314"/>
        <v>1.7999999999999936</v>
      </c>
    </row>
    <row r="983" spans="1:11">
      <c r="A983" t="s">
        <v>43</v>
      </c>
      <c r="F983" t="s">
        <v>14</v>
      </c>
      <c r="J983" t="s">
        <v>16</v>
      </c>
    </row>
    <row r="984" spans="1:11">
      <c r="A984" t="s">
        <v>45</v>
      </c>
      <c r="B984" t="s">
        <v>19</v>
      </c>
      <c r="C984" t="s">
        <v>20</v>
      </c>
      <c r="D984" t="s">
        <v>21</v>
      </c>
      <c r="E984" t="s">
        <v>22</v>
      </c>
      <c r="F984" t="s">
        <v>23</v>
      </c>
      <c r="G984" t="s">
        <v>24</v>
      </c>
      <c r="H984" t="s">
        <v>25</v>
      </c>
      <c r="I984" t="s">
        <v>25</v>
      </c>
      <c r="J984" s="4" t="s">
        <v>29</v>
      </c>
      <c r="K984" t="s">
        <v>27</v>
      </c>
    </row>
    <row r="985" spans="1:11">
      <c r="A985">
        <v>1</v>
      </c>
      <c r="B985">
        <v>5.67</v>
      </c>
      <c r="C985">
        <v>5.18</v>
      </c>
      <c r="D985" s="3">
        <v>0.75555555555555554</v>
      </c>
      <c r="E985" s="3">
        <v>0.75902777777777775</v>
      </c>
      <c r="F985">
        <f t="shared" ref="F985:F995" si="317">+B985-C985</f>
        <v>0.49000000000000021</v>
      </c>
      <c r="G985">
        <f t="shared" ref="G985:G995" si="318">+F985/5</f>
        <v>9.8000000000000045E-2</v>
      </c>
      <c r="H985">
        <f t="shared" ref="H985:H995" si="319">+G985*60</f>
        <v>5.8800000000000026</v>
      </c>
      <c r="I985">
        <f>+H985-1.68</f>
        <v>4.2000000000000028</v>
      </c>
      <c r="J985">
        <v>2.8500000000000001E-2</v>
      </c>
      <c r="K985">
        <f t="shared" ref="K985:K993" si="320">+I985/J985</f>
        <v>147.36842105263167</v>
      </c>
    </row>
    <row r="986" spans="1:11">
      <c r="A986">
        <v>2</v>
      </c>
      <c r="B986">
        <v>5.6</v>
      </c>
      <c r="C986">
        <v>5.48</v>
      </c>
      <c r="D986" s="3">
        <v>0.76111111111111107</v>
      </c>
      <c r="E986" s="3">
        <v>0.76458333333333339</v>
      </c>
      <c r="F986">
        <f t="shared" si="317"/>
        <v>0.11999999999999922</v>
      </c>
      <c r="G986">
        <f t="shared" si="318"/>
        <v>2.3999999999999844E-2</v>
      </c>
      <c r="H986">
        <f t="shared" si="319"/>
        <v>1.4399999999999906</v>
      </c>
      <c r="I986">
        <f t="shared" ref="I986:I994" si="321">+H986-1.68</f>
        <v>-0.24000000000000932</v>
      </c>
      <c r="J986">
        <v>2.3199999999999998E-2</v>
      </c>
      <c r="K986">
        <f t="shared" si="320"/>
        <v>-10.344827586207298</v>
      </c>
    </row>
    <row r="987" spans="1:11">
      <c r="A987">
        <v>3</v>
      </c>
      <c r="B987">
        <v>5.84</v>
      </c>
      <c r="C987">
        <v>5.66</v>
      </c>
      <c r="D987" s="3">
        <v>0.76458333333333339</v>
      </c>
      <c r="E987" s="3">
        <v>0.7680555555555556</v>
      </c>
      <c r="F987">
        <f t="shared" si="317"/>
        <v>0.17999999999999972</v>
      </c>
      <c r="G987">
        <f t="shared" si="318"/>
        <v>3.5999999999999942E-2</v>
      </c>
      <c r="H987">
        <f t="shared" si="319"/>
        <v>2.1599999999999966</v>
      </c>
      <c r="I987">
        <f t="shared" si="321"/>
        <v>0.47999999999999665</v>
      </c>
      <c r="J987">
        <v>2.76E-2</v>
      </c>
      <c r="K987">
        <f t="shared" si="320"/>
        <v>17.391304347825965</v>
      </c>
    </row>
    <row r="988" spans="1:11">
      <c r="A988">
        <v>4</v>
      </c>
      <c r="B988">
        <v>5.8</v>
      </c>
      <c r="C988">
        <v>5.53</v>
      </c>
      <c r="D988" s="3">
        <v>0.76875000000000004</v>
      </c>
      <c r="E988" s="3">
        <v>0.77222222222222225</v>
      </c>
      <c r="F988">
        <f t="shared" si="317"/>
        <v>0.26999999999999957</v>
      </c>
      <c r="G988">
        <f t="shared" si="318"/>
        <v>5.3999999999999916E-2</v>
      </c>
      <c r="H988">
        <f t="shared" si="319"/>
        <v>3.2399999999999949</v>
      </c>
      <c r="I988">
        <f t="shared" si="321"/>
        <v>1.5599999999999949</v>
      </c>
      <c r="J988">
        <v>1.9699999999999999E-2</v>
      </c>
      <c r="K988">
        <f t="shared" si="320"/>
        <v>79.187817258883001</v>
      </c>
    </row>
    <row r="989" spans="1:11">
      <c r="A989">
        <v>5</v>
      </c>
      <c r="B989">
        <v>5.68</v>
      </c>
      <c r="C989">
        <v>5.33</v>
      </c>
      <c r="D989" s="3">
        <v>0.7729166666666667</v>
      </c>
      <c r="E989" s="3">
        <v>0.77638888888888891</v>
      </c>
      <c r="F989">
        <f t="shared" si="317"/>
        <v>0.34999999999999964</v>
      </c>
      <c r="G989">
        <f t="shared" si="318"/>
        <v>6.9999999999999923E-2</v>
      </c>
      <c r="H989">
        <f t="shared" si="319"/>
        <v>4.1999999999999957</v>
      </c>
      <c r="I989">
        <f t="shared" si="321"/>
        <v>2.519999999999996</v>
      </c>
      <c r="J989">
        <v>2.1100000000000001E-2</v>
      </c>
      <c r="K989">
        <f t="shared" si="320"/>
        <v>119.43127962085289</v>
      </c>
    </row>
    <row r="990" spans="1:11">
      <c r="A990">
        <v>6</v>
      </c>
      <c r="B990">
        <v>5.69</v>
      </c>
      <c r="C990">
        <v>5.3</v>
      </c>
      <c r="D990" s="3">
        <v>0.77708333333333324</v>
      </c>
      <c r="E990" s="3">
        <v>0.78055555555555556</v>
      </c>
      <c r="F990">
        <f t="shared" si="317"/>
        <v>0.39000000000000057</v>
      </c>
      <c r="G990">
        <f t="shared" si="318"/>
        <v>7.8000000000000111E-2</v>
      </c>
      <c r="H990">
        <f t="shared" si="319"/>
        <v>4.6800000000000068</v>
      </c>
      <c r="I990">
        <f t="shared" si="321"/>
        <v>3.0000000000000071</v>
      </c>
      <c r="J990">
        <v>2.2200000000000001E-2</v>
      </c>
      <c r="K990">
        <f t="shared" si="320"/>
        <v>135.13513513513544</v>
      </c>
    </row>
    <row r="991" spans="1:11">
      <c r="A991">
        <v>7</v>
      </c>
      <c r="B991">
        <v>5.51</v>
      </c>
      <c r="C991">
        <v>5.27</v>
      </c>
      <c r="D991" s="3">
        <v>0.78125</v>
      </c>
      <c r="E991" s="3">
        <v>0.78472222222222221</v>
      </c>
      <c r="F991">
        <f t="shared" si="317"/>
        <v>0.24000000000000021</v>
      </c>
      <c r="G991">
        <f t="shared" si="318"/>
        <v>4.8000000000000043E-2</v>
      </c>
      <c r="H991">
        <f t="shared" si="319"/>
        <v>2.8800000000000026</v>
      </c>
      <c r="I991">
        <f t="shared" si="321"/>
        <v>1.2000000000000026</v>
      </c>
      <c r="J991">
        <v>2.1299999999999999E-2</v>
      </c>
      <c r="K991">
        <f t="shared" si="320"/>
        <v>56.338028169014208</v>
      </c>
    </row>
    <row r="992" spans="1:11">
      <c r="A992">
        <v>8</v>
      </c>
      <c r="B992">
        <v>5.47</v>
      </c>
      <c r="C992">
        <v>5.41</v>
      </c>
      <c r="D992" s="3">
        <v>0.78541666666666676</v>
      </c>
      <c r="E992" s="3">
        <v>0.78888888888888886</v>
      </c>
      <c r="F992">
        <f t="shared" si="317"/>
        <v>5.9999999999999609E-2</v>
      </c>
      <c r="G992">
        <f t="shared" si="318"/>
        <v>1.1999999999999922E-2</v>
      </c>
      <c r="H992">
        <f t="shared" si="319"/>
        <v>0.71999999999999531</v>
      </c>
      <c r="I992">
        <f t="shared" si="321"/>
        <v>-0.96000000000000463</v>
      </c>
      <c r="J992">
        <v>2.8299999999999999E-2</v>
      </c>
      <c r="K992">
        <f t="shared" si="320"/>
        <v>-33.922261484099103</v>
      </c>
    </row>
    <row r="993" spans="1:11">
      <c r="A993">
        <v>9</v>
      </c>
      <c r="B993">
        <v>5.6</v>
      </c>
      <c r="C993">
        <v>5.23</v>
      </c>
      <c r="D993" s="3">
        <v>0.7895833333333333</v>
      </c>
      <c r="E993" s="3">
        <v>0.79305555555555562</v>
      </c>
      <c r="F993">
        <f t="shared" si="317"/>
        <v>0.36999999999999922</v>
      </c>
      <c r="G993">
        <f t="shared" si="318"/>
        <v>7.3999999999999844E-2</v>
      </c>
      <c r="H993">
        <f t="shared" si="319"/>
        <v>4.4399999999999906</v>
      </c>
      <c r="I993">
        <f t="shared" si="321"/>
        <v>2.7599999999999909</v>
      </c>
      <c r="J993">
        <v>1.5699999999999999E-2</v>
      </c>
      <c r="K993">
        <f t="shared" si="320"/>
        <v>175.79617834394847</v>
      </c>
    </row>
    <row r="994" spans="1:11">
      <c r="A994">
        <v>10</v>
      </c>
      <c r="B994">
        <v>5.62</v>
      </c>
      <c r="C994">
        <v>5.41</v>
      </c>
      <c r="D994" s="3">
        <v>0.79374999999999996</v>
      </c>
      <c r="E994" s="3">
        <v>0.79722222222222217</v>
      </c>
      <c r="F994">
        <f t="shared" si="317"/>
        <v>0.20999999999999996</v>
      </c>
      <c r="G994">
        <f t="shared" si="318"/>
        <v>4.1999999999999996E-2</v>
      </c>
      <c r="H994">
        <f t="shared" si="319"/>
        <v>2.5199999999999996</v>
      </c>
      <c r="I994">
        <f t="shared" si="321"/>
        <v>0.83999999999999964</v>
      </c>
      <c r="J994">
        <v>2.3800000000000002E-2</v>
      </c>
    </row>
    <row r="995" spans="1:11">
      <c r="A995" t="s">
        <v>9</v>
      </c>
      <c r="B995">
        <v>5.85</v>
      </c>
      <c r="C995">
        <v>5.71</v>
      </c>
      <c r="D995" s="3">
        <v>0.79791666666666661</v>
      </c>
      <c r="E995" s="3">
        <v>0.80138888888888893</v>
      </c>
      <c r="F995">
        <f t="shared" si="317"/>
        <v>0.13999999999999968</v>
      </c>
      <c r="G995">
        <f t="shared" si="318"/>
        <v>2.7999999999999935E-2</v>
      </c>
      <c r="H995">
        <f t="shared" si="319"/>
        <v>1.6799999999999962</v>
      </c>
    </row>
    <row r="997" spans="1:11">
      <c r="A997" s="5"/>
      <c r="B997" s="5"/>
      <c r="C997" s="5"/>
    </row>
  </sheetData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2:J987"/>
  <sheetViews>
    <sheetView zoomScale="60" workbookViewId="0">
      <selection activeCell="G12" sqref="G12"/>
    </sheetView>
  </sheetViews>
  <sheetFormatPr baseColWidth="10" defaultRowHeight="12.75"/>
  <sheetData>
    <row r="2" spans="1:10">
      <c r="A2" s="6" t="s">
        <v>12</v>
      </c>
      <c r="F2" s="6" t="s">
        <v>12</v>
      </c>
    </row>
    <row r="3" spans="1:10">
      <c r="A3" t="s">
        <v>13</v>
      </c>
      <c r="F3" t="s">
        <v>13</v>
      </c>
      <c r="G3" t="s">
        <v>78</v>
      </c>
      <c r="H3" t="s">
        <v>79</v>
      </c>
      <c r="I3" t="s">
        <v>80</v>
      </c>
    </row>
    <row r="4" spans="1:10">
      <c r="A4" t="s">
        <v>18</v>
      </c>
      <c r="B4" t="s">
        <v>27</v>
      </c>
      <c r="D4" t="s">
        <v>81</v>
      </c>
      <c r="F4" t="s">
        <v>81</v>
      </c>
    </row>
    <row r="5" spans="1:10">
      <c r="A5">
        <v>1</v>
      </c>
      <c r="B5">
        <v>233.00970873786324</v>
      </c>
      <c r="D5">
        <v>233.00970873786324</v>
      </c>
      <c r="F5">
        <v>233.00970873786324</v>
      </c>
      <c r="G5">
        <v>174.75728155339775</v>
      </c>
      <c r="H5">
        <v>69.902912621359064</v>
      </c>
      <c r="I5">
        <v>81.553398058252256</v>
      </c>
    </row>
    <row r="6" spans="1:10">
      <c r="A6">
        <v>2</v>
      </c>
      <c r="B6">
        <v>151.18110236220485</v>
      </c>
      <c r="D6">
        <v>151.18110236220485</v>
      </c>
      <c r="F6">
        <v>151.18110236220485</v>
      </c>
      <c r="G6">
        <v>434.64566929133792</v>
      </c>
      <c r="H6">
        <v>151.18110236220426</v>
      </c>
      <c r="I6">
        <v>340.15748031496054</v>
      </c>
    </row>
    <row r="7" spans="1:10">
      <c r="A7">
        <v>3</v>
      </c>
      <c r="D7">
        <v>126.31578947368401</v>
      </c>
      <c r="F7">
        <v>126.31578947368401</v>
      </c>
      <c r="G7">
        <v>98.245614035087669</v>
      </c>
      <c r="H7">
        <v>182.45614035087721</v>
      </c>
      <c r="I7">
        <v>147.36842105263187</v>
      </c>
    </row>
    <row r="8" spans="1:10">
      <c r="A8">
        <v>4</v>
      </c>
      <c r="D8">
        <v>225.88235294117604</v>
      </c>
      <c r="F8">
        <v>225.88235294117604</v>
      </c>
      <c r="G8">
        <v>127.05882352941174</v>
      </c>
      <c r="H8">
        <v>225.88235294117683</v>
      </c>
      <c r="I8">
        <v>444.70588235294133</v>
      </c>
    </row>
    <row r="9" spans="1:10">
      <c r="A9">
        <v>5</v>
      </c>
      <c r="B9">
        <v>126.31578947368401</v>
      </c>
      <c r="D9">
        <v>86.486486486486555</v>
      </c>
      <c r="F9">
        <v>86.486486486486555</v>
      </c>
      <c r="G9">
        <v>145.94594594594585</v>
      </c>
      <c r="H9">
        <v>54.054054054053999</v>
      </c>
      <c r="I9">
        <v>145.94594594594594</v>
      </c>
    </row>
    <row r="10" spans="1:10">
      <c r="A10">
        <v>6</v>
      </c>
      <c r="B10">
        <v>225.88235294117604</v>
      </c>
      <c r="D10">
        <v>582.85714285714255</v>
      </c>
      <c r="F10">
        <v>582.85714285714255</v>
      </c>
      <c r="G10">
        <v>154.28571428571425</v>
      </c>
      <c r="H10">
        <v>325.71428571428578</v>
      </c>
      <c r="I10">
        <v>351.42857142857116</v>
      </c>
    </row>
    <row r="11" spans="1:10">
      <c r="A11">
        <v>7</v>
      </c>
      <c r="B11">
        <v>86.486486486486555</v>
      </c>
      <c r="D11">
        <v>196.36363636363606</v>
      </c>
      <c r="F11">
        <v>196.36363636363606</v>
      </c>
      <c r="G11">
        <v>109.09090909090899</v>
      </c>
      <c r="H11">
        <v>54.545454545454625</v>
      </c>
      <c r="I11">
        <v>196.36363636363654</v>
      </c>
    </row>
    <row r="12" spans="1:10">
      <c r="A12">
        <v>8</v>
      </c>
      <c r="B12">
        <v>582.85714285714255</v>
      </c>
      <c r="D12" s="5">
        <f>AVERAGE(D5:D11)</f>
        <v>228.87088846031332</v>
      </c>
      <c r="F12" s="5">
        <f>AVERAGE(F5:F11)</f>
        <v>228.87088846031332</v>
      </c>
      <c r="G12" s="5">
        <f t="shared" ref="G12:I12" si="0">AVERAGE(G5:G11)</f>
        <v>177.71856539025774</v>
      </c>
      <c r="H12" s="5">
        <f t="shared" si="0"/>
        <v>151.96232894134454</v>
      </c>
      <c r="I12" s="5">
        <f t="shared" si="0"/>
        <v>243.93190507384847</v>
      </c>
    </row>
    <row r="13" spans="1:10">
      <c r="A13">
        <v>9</v>
      </c>
    </row>
    <row r="14" spans="1:10">
      <c r="A14">
        <v>10</v>
      </c>
      <c r="B14">
        <v>196.36363636363606</v>
      </c>
      <c r="F14" s="6" t="s">
        <v>42</v>
      </c>
    </row>
    <row r="15" spans="1:10">
      <c r="F15" t="s">
        <v>27</v>
      </c>
    </row>
    <row r="16" spans="1:10">
      <c r="B16">
        <f>AVERAGE(B5:B14)</f>
        <v>228.87088846031332</v>
      </c>
      <c r="F16">
        <v>316.98113207547163</v>
      </c>
      <c r="G16">
        <v>121.51898734177205</v>
      </c>
      <c r="H16">
        <v>143.39622641509462</v>
      </c>
      <c r="I16">
        <v>475.47169811320742</v>
      </c>
      <c r="J16">
        <v>241.50943396226404</v>
      </c>
    </row>
    <row r="17" spans="1:10">
      <c r="F17">
        <v>162.02531645569636</v>
      </c>
      <c r="G17">
        <v>193.10344827586204</v>
      </c>
      <c r="H17">
        <v>70.886075949366926</v>
      </c>
      <c r="I17">
        <v>237.97468354430384</v>
      </c>
      <c r="J17">
        <v>121.51898734177205</v>
      </c>
    </row>
    <row r="18" spans="1:10">
      <c r="A18" t="s">
        <v>33</v>
      </c>
      <c r="F18">
        <v>188.50574712643683</v>
      </c>
      <c r="G18">
        <v>164.10256410256423</v>
      </c>
      <c r="H18">
        <v>183.90804597701165</v>
      </c>
      <c r="I18">
        <v>133.33333333333337</v>
      </c>
      <c r="J18">
        <v>101.14942528735619</v>
      </c>
    </row>
    <row r="19" spans="1:10">
      <c r="A19" t="s">
        <v>18</v>
      </c>
      <c r="B19" t="s">
        <v>27</v>
      </c>
      <c r="D19" t="s">
        <v>27</v>
      </c>
      <c r="F19">
        <v>241.02564102564088</v>
      </c>
      <c r="G19">
        <v>224</v>
      </c>
      <c r="H19">
        <v>66.666666666667069</v>
      </c>
      <c r="I19">
        <v>46.153846153846324</v>
      </c>
      <c r="J19">
        <v>92.307692307692164</v>
      </c>
    </row>
    <row r="20" spans="1:10">
      <c r="A20">
        <v>1</v>
      </c>
      <c r="B20">
        <v>174.75728155339775</v>
      </c>
      <c r="D20">
        <v>174.75728155339775</v>
      </c>
      <c r="F20">
        <v>192</v>
      </c>
      <c r="G20">
        <v>65.217391304347743</v>
      </c>
      <c r="H20">
        <v>136</v>
      </c>
      <c r="I20">
        <v>288</v>
      </c>
      <c r="J20">
        <v>64.000000000000057</v>
      </c>
    </row>
    <row r="21" spans="1:10">
      <c r="A21">
        <v>2</v>
      </c>
      <c r="B21">
        <v>434.64566929133792</v>
      </c>
      <c r="D21">
        <v>434.64566929133792</v>
      </c>
      <c r="F21">
        <v>91.304347826086897</v>
      </c>
      <c r="G21">
        <v>248.70466321243515</v>
      </c>
      <c r="H21">
        <v>61.956521739130565</v>
      </c>
      <c r="I21">
        <v>94.565217391304373</v>
      </c>
      <c r="J21">
        <v>39.130434782608731</v>
      </c>
    </row>
    <row r="22" spans="1:10">
      <c r="A22">
        <v>3</v>
      </c>
      <c r="D22">
        <v>98.245614035087669</v>
      </c>
      <c r="F22">
        <v>833.16062176165804</v>
      </c>
      <c r="G22">
        <v>7.4534161490685094</v>
      </c>
      <c r="H22">
        <v>62.176165803108582</v>
      </c>
      <c r="I22">
        <v>223.83419689119162</v>
      </c>
      <c r="J22">
        <v>12.435233160621772</v>
      </c>
    </row>
    <row r="23" spans="1:10">
      <c r="A23">
        <v>4</v>
      </c>
      <c r="D23">
        <v>127.05882352941174</v>
      </c>
      <c r="F23">
        <v>231.05590062111807</v>
      </c>
      <c r="G23">
        <v>42.253521126760603</v>
      </c>
      <c r="H23">
        <v>149.06832298136661</v>
      </c>
      <c r="I23">
        <v>96.894409937888483</v>
      </c>
      <c r="J23">
        <v>223.60248447204955</v>
      </c>
    </row>
    <row r="24" spans="1:10">
      <c r="A24">
        <v>5</v>
      </c>
      <c r="B24">
        <v>98.245614035087669</v>
      </c>
      <c r="D24">
        <v>145.94594594594585</v>
      </c>
      <c r="F24">
        <v>130.98591549295776</v>
      </c>
      <c r="G24">
        <v>62.650602409638516</v>
      </c>
      <c r="H24">
        <v>0</v>
      </c>
      <c r="I24">
        <v>304.22535211267592</v>
      </c>
      <c r="J24">
        <v>92.957746478873133</v>
      </c>
    </row>
    <row r="25" spans="1:10">
      <c r="A25">
        <v>6</v>
      </c>
      <c r="B25">
        <v>127.05882352941174</v>
      </c>
      <c r="D25">
        <v>154.28571428571425</v>
      </c>
      <c r="F25">
        <v>226.50602409638554</v>
      </c>
      <c r="H25">
        <v>106.02409638554248</v>
      </c>
      <c r="I25">
        <v>163.85542168674715</v>
      </c>
      <c r="J25">
        <v>231.32530120481928</v>
      </c>
    </row>
    <row r="26" spans="1:10">
      <c r="A26">
        <v>7</v>
      </c>
      <c r="B26">
        <v>145.94594594594585</v>
      </c>
      <c r="D26">
        <v>109.09090909090899</v>
      </c>
    </row>
    <row r="27" spans="1:10">
      <c r="A27">
        <v>8</v>
      </c>
      <c r="B27">
        <v>154.28571428571425</v>
      </c>
      <c r="F27" s="5">
        <f>AVERAGE(F16:F25)</f>
        <v>261.35506464814517</v>
      </c>
      <c r="G27" s="5">
        <f>AVERAGE(G15:G24)</f>
        <v>125.44495488027211</v>
      </c>
      <c r="H27" s="5">
        <f t="shared" ref="H27:J27" si="1">AVERAGE(H16:H25)</f>
        <v>98.008212191728859</v>
      </c>
      <c r="I27" s="5">
        <f t="shared" si="1"/>
        <v>206.43081591644986</v>
      </c>
      <c r="J27" s="5">
        <f t="shared" si="1"/>
        <v>121.99367389980571</v>
      </c>
    </row>
    <row r="28" spans="1:10">
      <c r="A28">
        <v>9</v>
      </c>
    </row>
    <row r="29" spans="1:10">
      <c r="A29">
        <v>10</v>
      </c>
      <c r="B29">
        <v>109.09090909090899</v>
      </c>
      <c r="F29" s="6" t="s">
        <v>50</v>
      </c>
    </row>
    <row r="30" spans="1:10">
      <c r="F30" t="s">
        <v>27</v>
      </c>
    </row>
    <row r="31" spans="1:10">
      <c r="B31">
        <f>AVERAGE(B20:B29)</f>
        <v>177.71856539025774</v>
      </c>
      <c r="D31">
        <f>AVERAGE(D20:D26)</f>
        <v>177.71856539025774</v>
      </c>
      <c r="F31">
        <v>41.064638783270013</v>
      </c>
      <c r="G31">
        <v>164.2585551330798</v>
      </c>
      <c r="H31">
        <v>63.878326996197472</v>
      </c>
      <c r="I31">
        <v>118.63117870722434</v>
      </c>
      <c r="J31">
        <v>205.32319391634948</v>
      </c>
    </row>
    <row r="32" spans="1:10">
      <c r="F32">
        <v>89.302325581395337</v>
      </c>
      <c r="G32">
        <v>50.232558139534817</v>
      </c>
      <c r="H32">
        <v>50.232558139534682</v>
      </c>
      <c r="I32">
        <v>145.11627906976747</v>
      </c>
      <c r="J32">
        <v>306.97674418604618</v>
      </c>
    </row>
    <row r="33" spans="1:10">
      <c r="F33">
        <v>66.331658291457359</v>
      </c>
      <c r="G33">
        <v>205.02512562814087</v>
      </c>
      <c r="H33">
        <v>253.26633165829179</v>
      </c>
      <c r="I33">
        <v>156.78391959798995</v>
      </c>
      <c r="J33">
        <v>192.9648241206032</v>
      </c>
    </row>
    <row r="34" spans="1:10">
      <c r="A34" t="s">
        <v>38</v>
      </c>
      <c r="F34">
        <v>186.52849740932646</v>
      </c>
      <c r="G34">
        <v>74.61139896373092</v>
      </c>
      <c r="H34">
        <v>105.69948186528478</v>
      </c>
      <c r="I34">
        <v>157.44680851063825</v>
      </c>
      <c r="J34">
        <v>12.435233160622071</v>
      </c>
    </row>
    <row r="35" spans="1:10">
      <c r="A35" t="s">
        <v>18</v>
      </c>
      <c r="B35" t="s">
        <v>27</v>
      </c>
      <c r="D35" t="s">
        <v>27</v>
      </c>
      <c r="F35">
        <v>179.64071856287413</v>
      </c>
      <c r="G35">
        <v>158.08383233532948</v>
      </c>
      <c r="H35">
        <v>89.361702127659839</v>
      </c>
      <c r="I35">
        <v>69.23076923076917</v>
      </c>
      <c r="J35">
        <v>308.98203592814349</v>
      </c>
    </row>
    <row r="36" spans="1:10">
      <c r="A36">
        <v>1</v>
      </c>
      <c r="B36">
        <v>69.902912621359064</v>
      </c>
      <c r="D36">
        <v>69.902912621359064</v>
      </c>
      <c r="F36">
        <v>106.38297872340418</v>
      </c>
      <c r="G36">
        <v>110.63829787234033</v>
      </c>
      <c r="H36">
        <v>109.61538461538471</v>
      </c>
      <c r="I36">
        <v>84.50704225352095</v>
      </c>
      <c r="J36">
        <v>131.91489361702114</v>
      </c>
    </row>
    <row r="37" spans="1:10">
      <c r="A37">
        <v>2</v>
      </c>
      <c r="B37">
        <v>151.18110236220426</v>
      </c>
      <c r="D37">
        <v>151.18110236220426</v>
      </c>
      <c r="F37">
        <v>178.84615384615378</v>
      </c>
      <c r="G37">
        <v>40.384615384615564</v>
      </c>
      <c r="H37">
        <v>73.23943661971812</v>
      </c>
      <c r="I37">
        <v>225.38071065989843</v>
      </c>
      <c r="J37">
        <v>144.23076923076925</v>
      </c>
    </row>
    <row r="38" spans="1:10">
      <c r="A38">
        <v>3</v>
      </c>
      <c r="D38">
        <v>182.45614035087721</v>
      </c>
      <c r="F38">
        <v>202.81690140845078</v>
      </c>
      <c r="G38">
        <v>180.28169014084497</v>
      </c>
      <c r="H38">
        <v>79.187817258883598</v>
      </c>
      <c r="I38">
        <v>318.64406779661016</v>
      </c>
      <c r="J38">
        <v>326.76056338028172</v>
      </c>
    </row>
    <row r="39" spans="1:10">
      <c r="A39">
        <v>4</v>
      </c>
      <c r="D39">
        <v>225.88235294117683</v>
      </c>
      <c r="F39">
        <v>103.5532994923859</v>
      </c>
      <c r="G39">
        <v>158.37563451776666</v>
      </c>
      <c r="H39">
        <v>135.59322033898303</v>
      </c>
      <c r="J39">
        <v>372.88135593220323</v>
      </c>
    </row>
    <row r="40" spans="1:10">
      <c r="A40">
        <v>5</v>
      </c>
      <c r="B40">
        <v>182.45614035087721</v>
      </c>
      <c r="D40">
        <v>54.054054054053999</v>
      </c>
      <c r="G40">
        <v>589.83050847457628</v>
      </c>
    </row>
    <row r="41" spans="1:10">
      <c r="A41">
        <v>6</v>
      </c>
      <c r="B41">
        <v>225.88235294117683</v>
      </c>
      <c r="D41">
        <v>325.71428571428578</v>
      </c>
    </row>
    <row r="42" spans="1:10">
      <c r="A42">
        <v>7</v>
      </c>
      <c r="B42">
        <v>54.054054054053999</v>
      </c>
      <c r="D42">
        <v>54.545454545454625</v>
      </c>
      <c r="F42">
        <f t="shared" ref="F42:G42" si="2">AVERAGE(F31:F40)</f>
        <v>128.27413023319087</v>
      </c>
      <c r="G42">
        <f t="shared" si="2"/>
        <v>173.17222165899597</v>
      </c>
      <c r="H42">
        <f>AVERAGE(H32:H40)</f>
        <v>112.02449157796758</v>
      </c>
      <c r="I42">
        <f>AVERAGE(I32:I41)</f>
        <v>165.30137101702778</v>
      </c>
      <c r="J42">
        <f>AVERAGE(J31:J39)</f>
        <v>222.49662371911552</v>
      </c>
    </row>
    <row r="43" spans="1:10">
      <c r="A43">
        <v>8</v>
      </c>
      <c r="B43">
        <v>325.71428571428578</v>
      </c>
    </row>
    <row r="44" spans="1:10">
      <c r="A44">
        <v>9</v>
      </c>
      <c r="F44" s="6" t="s">
        <v>53</v>
      </c>
    </row>
    <row r="45" spans="1:10">
      <c r="A45">
        <v>10</v>
      </c>
      <c r="B45">
        <v>54.545454545454625</v>
      </c>
    </row>
    <row r="46" spans="1:10">
      <c r="F46" t="s">
        <v>27</v>
      </c>
    </row>
    <row r="47" spans="1:10">
      <c r="B47">
        <f>AVERAGE(B36:B45)</f>
        <v>151.96232894134454</v>
      </c>
      <c r="D47">
        <f>AVERAGE(D36:D44)</f>
        <v>151.96232894134454</v>
      </c>
      <c r="F47">
        <v>156.75675675675652</v>
      </c>
      <c r="G47">
        <v>97.297297297297376</v>
      </c>
      <c r="H47">
        <v>118.91891891891892</v>
      </c>
      <c r="I47">
        <v>351.3513513513513</v>
      </c>
      <c r="J47">
        <v>243.24324324324309</v>
      </c>
    </row>
    <row r="48" spans="1:10">
      <c r="F48">
        <v>80.701754385964904</v>
      </c>
      <c r="G48">
        <v>66.666666666666643</v>
      </c>
      <c r="H48">
        <v>140.35087719298267</v>
      </c>
      <c r="I48">
        <v>398.019801980198</v>
      </c>
      <c r="J48">
        <v>421.78217821782175</v>
      </c>
    </row>
    <row r="49" spans="1:10">
      <c r="F49">
        <v>320.79207920792084</v>
      </c>
      <c r="G49">
        <v>154.45544554455432</v>
      </c>
      <c r="H49">
        <v>29.702970297029747</v>
      </c>
      <c r="I49">
        <v>311.45038167938918</v>
      </c>
      <c r="J49">
        <v>132.82442748091583</v>
      </c>
    </row>
    <row r="50" spans="1:10">
      <c r="A50" t="s">
        <v>41</v>
      </c>
      <c r="F50">
        <v>137.40458015267188</v>
      </c>
      <c r="G50">
        <v>96.183206106870202</v>
      </c>
      <c r="H50">
        <v>59.541984732824496</v>
      </c>
      <c r="I50">
        <v>422.11055276381893</v>
      </c>
      <c r="J50">
        <v>217.08542713567857</v>
      </c>
    </row>
    <row r="51" spans="1:10">
      <c r="A51" t="s">
        <v>18</v>
      </c>
      <c r="B51" t="s">
        <v>27</v>
      </c>
      <c r="D51" t="s">
        <v>27</v>
      </c>
      <c r="F51">
        <v>180.90452261306547</v>
      </c>
      <c r="G51">
        <v>180.90452261306521</v>
      </c>
      <c r="H51">
        <v>66.331658291457629</v>
      </c>
      <c r="I51">
        <v>435.08771929824553</v>
      </c>
      <c r="J51">
        <v>400</v>
      </c>
    </row>
    <row r="52" spans="1:10">
      <c r="A52">
        <v>1</v>
      </c>
      <c r="B52">
        <v>81.553398058252256</v>
      </c>
      <c r="D52">
        <v>81.553398058252256</v>
      </c>
      <c r="F52">
        <v>256.14035087719299</v>
      </c>
      <c r="G52">
        <v>207.01754385964907</v>
      </c>
      <c r="H52">
        <v>259.6491228070177</v>
      </c>
      <c r="I52">
        <v>350.56179775280901</v>
      </c>
      <c r="J52">
        <v>101.12359550561824</v>
      </c>
    </row>
    <row r="53" spans="1:10">
      <c r="A53">
        <v>2</v>
      </c>
      <c r="B53">
        <v>340.15748031496054</v>
      </c>
      <c r="D53">
        <v>340.15748031496054</v>
      </c>
      <c r="F53">
        <v>323.59550561797749</v>
      </c>
      <c r="G53">
        <v>141.57303370786514</v>
      </c>
      <c r="H53">
        <v>182.02247191011224</v>
      </c>
      <c r="I53">
        <v>298.97610921501706</v>
      </c>
      <c r="J53">
        <v>77.815699658703068</v>
      </c>
    </row>
    <row r="54" spans="1:10">
      <c r="A54">
        <v>3</v>
      </c>
      <c r="D54">
        <v>147.36842105263187</v>
      </c>
      <c r="F54">
        <v>204.77815699658703</v>
      </c>
      <c r="G54">
        <v>184.30034129692839</v>
      </c>
      <c r="H54">
        <v>65.529010238908015</v>
      </c>
      <c r="I54">
        <v>554.31472081218283</v>
      </c>
      <c r="J54">
        <v>261.92893401015237</v>
      </c>
    </row>
    <row r="55" spans="1:10">
      <c r="A55">
        <v>4</v>
      </c>
      <c r="D55">
        <v>444.70588235294133</v>
      </c>
      <c r="F55">
        <v>225.38071065989857</v>
      </c>
      <c r="G55">
        <v>284.33734939759051</v>
      </c>
      <c r="H55">
        <v>18.274111675126669</v>
      </c>
      <c r="I55">
        <v>192.77108433734938</v>
      </c>
      <c r="J55">
        <v>231.32530120481928</v>
      </c>
    </row>
    <row r="56" spans="1:10">
      <c r="A56">
        <v>5</v>
      </c>
      <c r="B56">
        <v>147.36842105263187</v>
      </c>
      <c r="D56">
        <v>145.94594594594594</v>
      </c>
      <c r="F56">
        <v>101.20481927710843</v>
      </c>
      <c r="H56">
        <v>14.457831325301019</v>
      </c>
    </row>
    <row r="57" spans="1:10">
      <c r="A57">
        <v>6</v>
      </c>
      <c r="B57">
        <v>444.70588235294133</v>
      </c>
      <c r="D57">
        <v>351.42857142857116</v>
      </c>
    </row>
    <row r="58" spans="1:10">
      <c r="A58">
        <v>7</v>
      </c>
      <c r="B58">
        <v>145.94594594594594</v>
      </c>
      <c r="D58">
        <v>196.36363636363654</v>
      </c>
      <c r="F58">
        <f>AVERAGE(F47:F56)</f>
        <v>198.76592365451444</v>
      </c>
      <c r="G58">
        <f>AVERAGE(G48:G56)</f>
        <v>164.42976364914867</v>
      </c>
      <c r="H58">
        <f>AVERAGE(H48:H57)</f>
        <v>92.873337607862226</v>
      </c>
      <c r="I58">
        <f t="shared" ref="I58:J58" si="3">AVERAGE(I47:I55)</f>
        <v>368.29372435448454</v>
      </c>
      <c r="J58">
        <f t="shared" si="3"/>
        <v>231.90320071743912</v>
      </c>
    </row>
    <row r="59" spans="1:10">
      <c r="A59">
        <v>8</v>
      </c>
      <c r="B59">
        <v>351.42857142857116</v>
      </c>
    </row>
    <row r="60" spans="1:10">
      <c r="A60">
        <v>9</v>
      </c>
      <c r="F60" s="6" t="s">
        <v>59</v>
      </c>
    </row>
    <row r="61" spans="1:10">
      <c r="A61">
        <v>10</v>
      </c>
      <c r="B61">
        <v>196.36363636363654</v>
      </c>
      <c r="F61" t="s">
        <v>27</v>
      </c>
    </row>
    <row r="62" spans="1:10">
      <c r="F62">
        <v>121.58590308370039</v>
      </c>
      <c r="G62">
        <v>52.863436123348045</v>
      </c>
      <c r="H62">
        <v>18.947368421052836</v>
      </c>
      <c r="I62">
        <v>113.68421052631578</v>
      </c>
      <c r="J62">
        <v>195.59471365638771</v>
      </c>
    </row>
    <row r="63" spans="1:10">
      <c r="B63">
        <f>AVERAGE(B52:B61)</f>
        <v>243.93190507384847</v>
      </c>
      <c r="D63">
        <f>AVERAGE(D52:D60)</f>
        <v>243.93190507384847</v>
      </c>
      <c r="F63">
        <v>189.47368421052644</v>
      </c>
      <c r="G63">
        <v>644.21052631578925</v>
      </c>
      <c r="H63">
        <v>244.89795918367321</v>
      </c>
      <c r="I63">
        <v>74.611398963730792</v>
      </c>
      <c r="J63">
        <v>322.10526315789519</v>
      </c>
    </row>
    <row r="64" spans="1:10">
      <c r="F64">
        <v>80.829015544041596</v>
      </c>
      <c r="G64">
        <v>130.56994818652848</v>
      </c>
      <c r="I64">
        <v>147.59358288770096</v>
      </c>
      <c r="J64">
        <v>254.9222797927462</v>
      </c>
    </row>
    <row r="65" spans="1:10">
      <c r="F65">
        <v>64.171122994652393</v>
      </c>
      <c r="G65">
        <v>83.422459893048071</v>
      </c>
      <c r="I65">
        <v>123.98523985239875</v>
      </c>
      <c r="J65">
        <v>128.34224598930493</v>
      </c>
    </row>
    <row r="66" spans="1:10">
      <c r="A66" s="6" t="s">
        <v>42</v>
      </c>
      <c r="F66">
        <v>190.40590405904064</v>
      </c>
      <c r="G66">
        <v>252.39852398523999</v>
      </c>
      <c r="I66">
        <v>4.4444444444444606</v>
      </c>
      <c r="J66">
        <v>270.11070110701121</v>
      </c>
    </row>
    <row r="67" spans="1:10">
      <c r="F67">
        <v>31.111111111111395</v>
      </c>
      <c r="G67">
        <v>84.444444444444642</v>
      </c>
      <c r="I67">
        <v>176.47058823529414</v>
      </c>
      <c r="J67">
        <v>1471.1111111111115</v>
      </c>
    </row>
    <row r="68" spans="1:10">
      <c r="A68" t="s">
        <v>18</v>
      </c>
      <c r="B68" t="s">
        <v>27</v>
      </c>
      <c r="D68" t="s">
        <v>27</v>
      </c>
      <c r="F68">
        <v>76.470588235293732</v>
      </c>
      <c r="G68">
        <v>111.76470588235318</v>
      </c>
      <c r="I68">
        <v>330.61224489795882</v>
      </c>
      <c r="J68">
        <v>525</v>
      </c>
    </row>
    <row r="69" spans="1:10">
      <c r="A69">
        <v>1</v>
      </c>
      <c r="B69">
        <v>316.98113207547163</v>
      </c>
      <c r="D69">
        <v>316.98113207547163</v>
      </c>
      <c r="F69">
        <v>63.461538461538339</v>
      </c>
      <c r="G69">
        <v>161.53846153846172</v>
      </c>
      <c r="I69">
        <v>67.005076142131799</v>
      </c>
      <c r="J69">
        <v>208.16326530612236</v>
      </c>
    </row>
    <row r="70" spans="1:10">
      <c r="A70">
        <v>2</v>
      </c>
      <c r="B70">
        <v>162.02531645569636</v>
      </c>
      <c r="D70">
        <v>162.02531645569636</v>
      </c>
      <c r="F70">
        <v>153.06122448979562</v>
      </c>
      <c r="G70">
        <v>165.30612244897989</v>
      </c>
      <c r="J70">
        <v>201.01522842639602</v>
      </c>
    </row>
    <row r="71" spans="1:10">
      <c r="A71">
        <v>3</v>
      </c>
      <c r="B71">
        <v>188.50574712643683</v>
      </c>
      <c r="D71">
        <v>188.50574712643683</v>
      </c>
      <c r="F71">
        <v>140.10152284264009</v>
      </c>
      <c r="G71">
        <v>67.005076142131657</v>
      </c>
    </row>
    <row r="72" spans="1:10">
      <c r="A72">
        <v>4</v>
      </c>
      <c r="B72">
        <v>241.02564102564088</v>
      </c>
      <c r="D72">
        <v>241.02564102564088</v>
      </c>
      <c r="I72">
        <f>AVERAGE(I62:I69)</f>
        <v>129.80084824374694</v>
      </c>
    </row>
    <row r="73" spans="1:10">
      <c r="A73">
        <v>5</v>
      </c>
      <c r="B73">
        <v>192</v>
      </c>
      <c r="D73">
        <v>192</v>
      </c>
      <c r="G73">
        <f t="shared" ref="G73:H73" si="4">AVERAGE(G62:G71)</f>
        <v>175.35237049603251</v>
      </c>
      <c r="H73">
        <f t="shared" si="4"/>
        <v>131.92266380236302</v>
      </c>
      <c r="J73">
        <f>AVERAGE(J62:J70)</f>
        <v>397.37386761633053</v>
      </c>
    </row>
    <row r="74" spans="1:10">
      <c r="A74">
        <v>6</v>
      </c>
      <c r="B74">
        <v>91.304347826086897</v>
      </c>
      <c r="D74">
        <v>91.304347826086897</v>
      </c>
      <c r="F74">
        <f>AVERAGE(F63:F72)</f>
        <v>109.89841243873779</v>
      </c>
    </row>
    <row r="75" spans="1:10">
      <c r="A75">
        <v>7</v>
      </c>
      <c r="B75">
        <v>833.16062176165804</v>
      </c>
      <c r="D75">
        <v>833.16062176165804</v>
      </c>
    </row>
    <row r="76" spans="1:10">
      <c r="A76">
        <v>8</v>
      </c>
      <c r="B76">
        <v>231.05590062111807</v>
      </c>
      <c r="D76">
        <v>231.05590062111807</v>
      </c>
      <c r="F76" s="6" t="s">
        <v>65</v>
      </c>
    </row>
    <row r="77" spans="1:10">
      <c r="A77">
        <v>9</v>
      </c>
      <c r="B77">
        <v>130.98591549295776</v>
      </c>
      <c r="D77">
        <v>130.98591549295776</v>
      </c>
      <c r="F77" t="s">
        <v>27</v>
      </c>
    </row>
    <row r="78" spans="1:10">
      <c r="A78">
        <v>10</v>
      </c>
      <c r="B78">
        <v>226.50602409638554</v>
      </c>
      <c r="D78">
        <v>226.50602409638554</v>
      </c>
      <c r="F78">
        <v>136.03238866396737</v>
      </c>
      <c r="G78">
        <v>157.89473684210532</v>
      </c>
      <c r="H78">
        <v>212.03007518796989</v>
      </c>
      <c r="I78">
        <v>320.30075187969925</v>
      </c>
      <c r="J78">
        <v>365.41353383458653</v>
      </c>
    </row>
    <row r="79" spans="1:10">
      <c r="F79">
        <v>127.37430167597742</v>
      </c>
      <c r="G79">
        <v>150.60728744939274</v>
      </c>
      <c r="H79">
        <v>102.02429149797578</v>
      </c>
      <c r="I79">
        <v>126.31578947368411</v>
      </c>
      <c r="J79">
        <v>24.291497975708612</v>
      </c>
    </row>
    <row r="80" spans="1:10">
      <c r="B80">
        <f>AVERAGE(B69:B78)</f>
        <v>261.35506464814517</v>
      </c>
      <c r="D80">
        <f>AVERAGE(D69:D78)</f>
        <v>261.35506464814517</v>
      </c>
      <c r="F80">
        <v>249.63503649635015</v>
      </c>
      <c r="G80">
        <v>341.89944134078229</v>
      </c>
      <c r="H80">
        <v>144.52554744525557</v>
      </c>
      <c r="I80">
        <v>214.52513966480407</v>
      </c>
      <c r="J80">
        <v>65.693430656934638</v>
      </c>
    </row>
    <row r="81" spans="1:10">
      <c r="F81">
        <v>199.12663755458516</v>
      </c>
      <c r="G81">
        <v>118.24817518248176</v>
      </c>
      <c r="H81">
        <v>83.84279475982504</v>
      </c>
      <c r="I81">
        <v>197.08029197080259</v>
      </c>
      <c r="J81">
        <v>83.842794759825154</v>
      </c>
    </row>
    <row r="82" spans="1:10">
      <c r="F82">
        <v>393.44262295081955</v>
      </c>
      <c r="G82">
        <v>141.48471615720524</v>
      </c>
      <c r="H82">
        <v>32.786885245901644</v>
      </c>
      <c r="I82">
        <v>214.84716157205247</v>
      </c>
      <c r="J82">
        <v>85.245901639344453</v>
      </c>
    </row>
    <row r="83" spans="1:10">
      <c r="A83" t="s">
        <v>44</v>
      </c>
      <c r="F83">
        <v>398.13084112149539</v>
      </c>
      <c r="G83">
        <v>347.54098360655723</v>
      </c>
      <c r="H83">
        <v>54.368932038834899</v>
      </c>
      <c r="I83">
        <v>32.786885245901523</v>
      </c>
      <c r="J83">
        <v>15.533980582524444</v>
      </c>
    </row>
    <row r="84" spans="1:10">
      <c r="F84">
        <v>197.64705882352945</v>
      </c>
      <c r="G84">
        <v>97.087378640776521</v>
      </c>
      <c r="H84">
        <v>145.79439252336448</v>
      </c>
      <c r="I84">
        <v>159.22330097087385</v>
      </c>
      <c r="J84">
        <v>16.822429906541927</v>
      </c>
    </row>
    <row r="85" spans="1:10">
      <c r="A85" t="s">
        <v>45</v>
      </c>
      <c r="B85" t="s">
        <v>27</v>
      </c>
      <c r="D85" t="s">
        <v>27</v>
      </c>
      <c r="F85">
        <v>12.500000000000165</v>
      </c>
      <c r="G85">
        <v>252.3364485981312</v>
      </c>
      <c r="H85">
        <v>37.647058823529534</v>
      </c>
      <c r="I85">
        <v>235.51401869158875</v>
      </c>
      <c r="J85">
        <v>28.235294117647069</v>
      </c>
    </row>
    <row r="86" spans="1:10">
      <c r="A86">
        <v>1</v>
      </c>
      <c r="B86">
        <v>-211.32075471698099</v>
      </c>
      <c r="G86">
        <v>348.23529411764696</v>
      </c>
      <c r="H86">
        <v>37.5</v>
      </c>
      <c r="I86">
        <v>296.47058823529409</v>
      </c>
      <c r="J86">
        <v>487.5</v>
      </c>
    </row>
    <row r="87" spans="1:10">
      <c r="A87">
        <v>2</v>
      </c>
      <c r="B87">
        <v>121.51898734177205</v>
      </c>
      <c r="D87">
        <v>121.51898734177205</v>
      </c>
      <c r="G87">
        <v>154.16666666666654</v>
      </c>
      <c r="I87">
        <v>320.83333333333354</v>
      </c>
    </row>
    <row r="88" spans="1:10">
      <c r="A88">
        <v>3</v>
      </c>
      <c r="B88">
        <v>193.10344827586204</v>
      </c>
      <c r="D88">
        <v>193.10344827586204</v>
      </c>
    </row>
    <row r="89" spans="1:10">
      <c r="A89">
        <v>4</v>
      </c>
      <c r="B89">
        <v>164.10256410256423</v>
      </c>
      <c r="D89">
        <v>164.10256410256423</v>
      </c>
      <c r="F89">
        <f>AVERAGE(F78:F85)</f>
        <v>214.23611091084061</v>
      </c>
      <c r="G89">
        <f>AVERAGE(G79:G88)</f>
        <v>216.84515463996007</v>
      </c>
      <c r="I89">
        <f>AVERAGE(I78:I87)</f>
        <v>211.78972610380342</v>
      </c>
      <c r="J89">
        <f>AVERAGE(J79:J88)</f>
        <v>100.8956662048158</v>
      </c>
    </row>
    <row r="90" spans="1:10">
      <c r="A90">
        <v>5</v>
      </c>
      <c r="B90">
        <v>224</v>
      </c>
      <c r="D90">
        <v>224</v>
      </c>
    </row>
    <row r="91" spans="1:10">
      <c r="A91">
        <v>6</v>
      </c>
      <c r="B91">
        <v>65.217391304347743</v>
      </c>
      <c r="D91">
        <v>65.217391304347743</v>
      </c>
    </row>
    <row r="92" spans="1:10">
      <c r="A92">
        <v>7</v>
      </c>
      <c r="B92">
        <v>248.70466321243515</v>
      </c>
      <c r="D92">
        <v>248.70466321243515</v>
      </c>
      <c r="F92" s="6" t="s">
        <v>66</v>
      </c>
    </row>
    <row r="93" spans="1:10">
      <c r="A93">
        <v>8</v>
      </c>
      <c r="B93">
        <v>7.4534161490685094</v>
      </c>
      <c r="D93">
        <v>7.4534161490685094</v>
      </c>
      <c r="F93" t="s">
        <v>27</v>
      </c>
    </row>
    <row r="94" spans="1:10">
      <c r="A94">
        <v>9</v>
      </c>
      <c r="B94">
        <v>42.253521126760603</v>
      </c>
      <c r="D94">
        <v>42.253521126760603</v>
      </c>
      <c r="F94">
        <v>125.37313432835815</v>
      </c>
      <c r="G94">
        <v>165.67164179104472</v>
      </c>
      <c r="H94">
        <v>23.5955056179777</v>
      </c>
      <c r="I94">
        <v>147.761194029851</v>
      </c>
      <c r="J94">
        <v>17.910447761194128</v>
      </c>
    </row>
    <row r="95" spans="1:10">
      <c r="A95">
        <v>10</v>
      </c>
      <c r="B95">
        <v>62.650602409638516</v>
      </c>
      <c r="D95">
        <v>62.650602409638516</v>
      </c>
      <c r="F95">
        <v>64.056939501779368</v>
      </c>
      <c r="G95">
        <v>123.84341637010668</v>
      </c>
      <c r="H95">
        <v>132.76595744680853</v>
      </c>
      <c r="I95">
        <v>260.4982206405694</v>
      </c>
      <c r="J95">
        <v>110.63829787234042</v>
      </c>
    </row>
    <row r="96" spans="1:10">
      <c r="F96">
        <v>153.19148936170211</v>
      </c>
      <c r="G96">
        <v>174.46808510638294</v>
      </c>
      <c r="I96">
        <v>38.297872340425698</v>
      </c>
      <c r="J96">
        <v>10.526315789473525</v>
      </c>
    </row>
    <row r="97" spans="1:10">
      <c r="B97">
        <f>AVERAGE(B86:B95)</f>
        <v>91.768383920546782</v>
      </c>
      <c r="D97">
        <f>AVERAGE(D86:D95)</f>
        <v>125.44495488027211</v>
      </c>
      <c r="F97">
        <v>129.82456140350899</v>
      </c>
      <c r="G97">
        <v>118.71657754010691</v>
      </c>
      <c r="I97">
        <v>42.105263157894647</v>
      </c>
      <c r="J97">
        <v>48.128342245989188</v>
      </c>
    </row>
    <row r="98" spans="1:10">
      <c r="F98">
        <v>77.005347593582826</v>
      </c>
      <c r="G98">
        <v>151.21951219512209</v>
      </c>
      <c r="I98">
        <v>102.67379679144382</v>
      </c>
      <c r="J98">
        <v>9.026203452237045E-14</v>
      </c>
    </row>
    <row r="99" spans="1:10">
      <c r="F99">
        <v>29.268292682926901</v>
      </c>
      <c r="G99">
        <v>131.4606741573032</v>
      </c>
      <c r="I99">
        <v>43.902439024390006</v>
      </c>
      <c r="J99">
        <v>141.57303370786519</v>
      </c>
    </row>
    <row r="100" spans="1:10">
      <c r="F100">
        <v>23.595505617977505</v>
      </c>
      <c r="G100">
        <v>478.43137254901973</v>
      </c>
      <c r="I100">
        <v>138.20224719101117</v>
      </c>
      <c r="J100">
        <v>125.49019607843164</v>
      </c>
    </row>
    <row r="101" spans="1:10">
      <c r="A101" t="s">
        <v>46</v>
      </c>
      <c r="F101">
        <v>78.431372549019756</v>
      </c>
      <c r="G101">
        <v>148.08510638297864</v>
      </c>
      <c r="I101">
        <v>70.588235294117268</v>
      </c>
      <c r="J101">
        <v>56.170212765957253</v>
      </c>
    </row>
    <row r="102" spans="1:10">
      <c r="F102">
        <v>270.63829787234039</v>
      </c>
      <c r="G102">
        <v>120.83333333333363</v>
      </c>
      <c r="I102">
        <v>178.72340425531922</v>
      </c>
    </row>
    <row r="103" spans="1:10">
      <c r="A103" t="s">
        <v>45</v>
      </c>
      <c r="B103" t="s">
        <v>27</v>
      </c>
      <c r="D103" t="s">
        <v>27</v>
      </c>
      <c r="F103">
        <v>108.33333333333346</v>
      </c>
      <c r="I103">
        <v>150</v>
      </c>
    </row>
    <row r="104" spans="1:10">
      <c r="A104">
        <v>1</v>
      </c>
      <c r="B104">
        <v>143.39622641509462</v>
      </c>
      <c r="D104">
        <v>143.39622641509462</v>
      </c>
    </row>
    <row r="105" spans="1:10">
      <c r="A105">
        <v>2</v>
      </c>
      <c r="B105">
        <v>70.886075949366926</v>
      </c>
      <c r="D105">
        <v>70.886075949366926</v>
      </c>
      <c r="F105">
        <f>AVERAGE(F94:F103)</f>
        <v>105.97182742445295</v>
      </c>
      <c r="G105">
        <f>AVERAGE(G94:G102)</f>
        <v>179.1921910472665</v>
      </c>
      <c r="H105">
        <f>AVERAGE(H94:H103)</f>
        <v>78.180731532393111</v>
      </c>
      <c r="I105">
        <f>AVERAGE(I95:I104)</f>
        <v>113.88794207724125</v>
      </c>
      <c r="J105">
        <f>AVERAGE(J94:J103)</f>
        <v>63.804605777656427</v>
      </c>
    </row>
    <row r="106" spans="1:10">
      <c r="A106">
        <v>3</v>
      </c>
      <c r="B106">
        <v>183.90804597701165</v>
      </c>
      <c r="D106">
        <v>183.90804597701165</v>
      </c>
    </row>
    <row r="107" spans="1:10">
      <c r="A107">
        <v>4</v>
      </c>
      <c r="B107">
        <v>66.666666666667069</v>
      </c>
      <c r="D107">
        <v>66.666666666667069</v>
      </c>
      <c r="F107" s="6" t="s">
        <v>69</v>
      </c>
    </row>
    <row r="108" spans="1:10">
      <c r="A108">
        <v>5</v>
      </c>
      <c r="B108">
        <v>136</v>
      </c>
      <c r="D108">
        <v>136</v>
      </c>
      <c r="F108" t="s">
        <v>27</v>
      </c>
    </row>
    <row r="109" spans="1:10">
      <c r="A109">
        <v>6</v>
      </c>
      <c r="B109">
        <v>61.956521739130565</v>
      </c>
      <c r="D109">
        <v>61.956521739130565</v>
      </c>
      <c r="F109">
        <v>141.89189189189173</v>
      </c>
      <c r="G109">
        <v>178.37837837837839</v>
      </c>
      <c r="H109">
        <v>67.826086956521721</v>
      </c>
      <c r="I109">
        <v>125.6756756756759</v>
      </c>
      <c r="J109">
        <v>377.02702702702732</v>
      </c>
    </row>
    <row r="110" spans="1:10">
      <c r="A110">
        <v>7</v>
      </c>
      <c r="B110">
        <v>62.176165803108582</v>
      </c>
      <c r="D110">
        <v>62.176165803108582</v>
      </c>
      <c r="F110">
        <v>135.65217391304336</v>
      </c>
      <c r="G110">
        <v>120</v>
      </c>
      <c r="H110">
        <v>2.9704963869569408E-14</v>
      </c>
      <c r="I110">
        <v>125.21739130434752</v>
      </c>
      <c r="J110">
        <v>25.862068965517246</v>
      </c>
    </row>
    <row r="111" spans="1:10">
      <c r="A111">
        <v>8</v>
      </c>
      <c r="B111">
        <v>149.06832298136661</v>
      </c>
      <c r="D111">
        <v>149.06832298136661</v>
      </c>
      <c r="F111">
        <v>160.36866359447006</v>
      </c>
      <c r="G111">
        <v>159.8156682027651</v>
      </c>
      <c r="I111">
        <v>55.299539170506755</v>
      </c>
      <c r="J111">
        <v>98.969072164948656</v>
      </c>
    </row>
    <row r="112" spans="1:10">
      <c r="A112">
        <v>9</v>
      </c>
      <c r="B112">
        <v>0</v>
      </c>
      <c r="D112">
        <v>0</v>
      </c>
      <c r="F112">
        <v>120.40133779264207</v>
      </c>
      <c r="G112">
        <v>88.294314381271008</v>
      </c>
      <c r="I112">
        <v>132.44147157190642</v>
      </c>
      <c r="J112">
        <v>34.210526315789494</v>
      </c>
    </row>
    <row r="113" spans="1:10">
      <c r="A113">
        <v>10</v>
      </c>
      <c r="B113">
        <v>106.02409638554248</v>
      </c>
      <c r="D113">
        <v>106.02409638554248</v>
      </c>
      <c r="F113">
        <v>103.44827586206907</v>
      </c>
      <c r="G113">
        <v>103.44827586206934</v>
      </c>
      <c r="I113">
        <v>25.862068965517189</v>
      </c>
    </row>
    <row r="114" spans="1:10">
      <c r="F114">
        <v>204.12371134020623</v>
      </c>
      <c r="G114">
        <v>74.226804123711162</v>
      </c>
      <c r="I114">
        <v>117.52577319587603</v>
      </c>
    </row>
    <row r="115" spans="1:10">
      <c r="B115">
        <f>AVERAGE(B104:B113)</f>
        <v>98.008212191728859</v>
      </c>
      <c r="D115">
        <f>AVERAGE(D104:D113)</f>
        <v>98.008212191728859</v>
      </c>
      <c r="F115">
        <v>231.42857142857105</v>
      </c>
      <c r="G115">
        <v>154.28571428571448</v>
      </c>
      <c r="I115">
        <v>145.71428571428572</v>
      </c>
    </row>
    <row r="116" spans="1:10">
      <c r="F116">
        <v>444.85981308411232</v>
      </c>
      <c r="G116">
        <v>160.74766355140198</v>
      </c>
      <c r="I116">
        <v>57.894736842105452</v>
      </c>
    </row>
    <row r="117" spans="1:10">
      <c r="F117">
        <v>81.578947368421183</v>
      </c>
      <c r="G117">
        <v>176.31578947368408</v>
      </c>
      <c r="I117">
        <v>197.01492537313413</v>
      </c>
    </row>
    <row r="118" spans="1:10">
      <c r="A118" t="s">
        <v>48</v>
      </c>
      <c r="F118">
        <v>174.62686567164204</v>
      </c>
    </row>
    <row r="120" spans="1:10">
      <c r="A120" t="s">
        <v>45</v>
      </c>
      <c r="B120" t="s">
        <v>27</v>
      </c>
      <c r="D120" t="s">
        <v>27</v>
      </c>
      <c r="G120">
        <f t="shared" ref="G120:H120" si="5">AVERAGE(G109:G118)</f>
        <v>135.05695647322173</v>
      </c>
      <c r="H120">
        <f t="shared" si="5"/>
        <v>33.913043478260875</v>
      </c>
      <c r="J120">
        <f>AVERAGE(J109:J118)</f>
        <v>134.0171736183207</v>
      </c>
    </row>
    <row r="121" spans="1:10">
      <c r="A121">
        <v>1</v>
      </c>
      <c r="B121">
        <v>475.47169811320742</v>
      </c>
      <c r="D121">
        <v>475.47169811320742</v>
      </c>
      <c r="F121">
        <f>AVERAGE(F110:F119)</f>
        <v>184.05426222835305</v>
      </c>
      <c r="I121">
        <f>AVERAGE(I110:I119)</f>
        <v>107.1212740172099</v>
      </c>
    </row>
    <row r="122" spans="1:10">
      <c r="A122">
        <v>2</v>
      </c>
      <c r="B122">
        <v>237.97468354430384</v>
      </c>
      <c r="D122">
        <v>237.97468354430384</v>
      </c>
    </row>
    <row r="123" spans="1:10">
      <c r="A123">
        <v>3</v>
      </c>
      <c r="B123">
        <v>133.33333333333337</v>
      </c>
      <c r="D123">
        <v>133.33333333333337</v>
      </c>
      <c r="F123" s="6" t="s">
        <v>70</v>
      </c>
    </row>
    <row r="124" spans="1:10">
      <c r="A124">
        <v>4</v>
      </c>
      <c r="B124">
        <v>46.153846153846324</v>
      </c>
      <c r="D124">
        <v>46.153846153846324</v>
      </c>
      <c r="F124" t="s">
        <v>27</v>
      </c>
    </row>
    <row r="125" spans="1:10">
      <c r="A125">
        <v>5</v>
      </c>
      <c r="B125">
        <v>288</v>
      </c>
      <c r="D125">
        <v>288</v>
      </c>
      <c r="F125">
        <v>53.254437869822446</v>
      </c>
      <c r="G125">
        <v>11.111111111111095</v>
      </c>
      <c r="H125">
        <v>95.857988165680723</v>
      </c>
      <c r="I125">
        <v>29.268292682926734</v>
      </c>
      <c r="J125">
        <v>14.634146341463238</v>
      </c>
    </row>
    <row r="126" spans="1:10">
      <c r="A126">
        <v>6</v>
      </c>
      <c r="B126">
        <v>94.565217391304373</v>
      </c>
      <c r="D126">
        <v>94.565217391304373</v>
      </c>
      <c r="F126">
        <v>29.268292682926912</v>
      </c>
      <c r="G126">
        <v>10.975609756097542</v>
      </c>
      <c r="H126">
        <v>11.688311688311872</v>
      </c>
      <c r="I126">
        <v>5.2173913043476379</v>
      </c>
      <c r="J126">
        <v>7.7922077922077699</v>
      </c>
    </row>
    <row r="127" spans="1:10">
      <c r="A127">
        <v>7</v>
      </c>
      <c r="B127">
        <v>223.83419689119162</v>
      </c>
      <c r="D127">
        <v>223.83419689119162</v>
      </c>
      <c r="F127">
        <v>85.185185185185176</v>
      </c>
      <c r="I127">
        <v>3.6585365853660461</v>
      </c>
    </row>
    <row r="128" spans="1:10">
      <c r="A128">
        <v>8</v>
      </c>
      <c r="B128">
        <v>96.894409937888483</v>
      </c>
      <c r="D128">
        <v>96.894409937888483</v>
      </c>
      <c r="F128">
        <v>51.063829787234262</v>
      </c>
    </row>
    <row r="129" spans="1:10">
      <c r="A129">
        <v>9</v>
      </c>
      <c r="B129">
        <v>304.22535211267592</v>
      </c>
      <c r="D129">
        <v>304.22535211267592</v>
      </c>
      <c r="F129">
        <v>29.268292682927001</v>
      </c>
    </row>
    <row r="130" spans="1:10">
      <c r="A130">
        <v>10</v>
      </c>
      <c r="B130">
        <v>163.85542168674715</v>
      </c>
      <c r="D130">
        <v>163.85542168674715</v>
      </c>
      <c r="F130">
        <v>82.084690553746071</v>
      </c>
    </row>
    <row r="131" spans="1:10">
      <c r="F131">
        <v>58.441558441558392</v>
      </c>
    </row>
    <row r="132" spans="1:10">
      <c r="B132">
        <f>AVERAGE(B121:B130)</f>
        <v>206.43081591644986</v>
      </c>
      <c r="D132">
        <f>AVERAGE(D121:D130)</f>
        <v>206.43081591644986</v>
      </c>
      <c r="F132">
        <v>49.826989619377009</v>
      </c>
    </row>
    <row r="135" spans="1:10">
      <c r="A135" t="s">
        <v>49</v>
      </c>
    </row>
    <row r="136" spans="1:10">
      <c r="F136">
        <f>AVERAGE(F125:F132)</f>
        <v>54.799159602847162</v>
      </c>
      <c r="G136">
        <f>AVERAGE(G125:G134)</f>
        <v>11.043360433604319</v>
      </c>
      <c r="H136">
        <f>AVERAGE(H126:H135)</f>
        <v>11.688311688311872</v>
      </c>
      <c r="I136">
        <f t="shared" ref="I136:J136" si="6">AVERAGE(I125:I134)</f>
        <v>12.714740190880137</v>
      </c>
      <c r="J136">
        <f t="shared" si="6"/>
        <v>11.213177066835504</v>
      </c>
    </row>
    <row r="137" spans="1:10">
      <c r="A137" t="s">
        <v>45</v>
      </c>
      <c r="B137" t="s">
        <v>27</v>
      </c>
      <c r="D137" t="s">
        <v>27</v>
      </c>
    </row>
    <row r="138" spans="1:10">
      <c r="A138">
        <v>1</v>
      </c>
      <c r="B138">
        <v>241.50943396226404</v>
      </c>
      <c r="D138">
        <v>241.50943396226404</v>
      </c>
      <c r="F138" s="6" t="s">
        <v>72</v>
      </c>
    </row>
    <row r="139" spans="1:10">
      <c r="A139">
        <v>2</v>
      </c>
      <c r="B139">
        <v>121.51898734177205</v>
      </c>
      <c r="D139">
        <v>121.51898734177205</v>
      </c>
      <c r="F139" t="s">
        <v>27</v>
      </c>
    </row>
    <row r="140" spans="1:10">
      <c r="A140">
        <v>3</v>
      </c>
      <c r="B140">
        <v>101.14942528735619</v>
      </c>
      <c r="D140">
        <v>101.14942528735619</v>
      </c>
    </row>
    <row r="141" spans="1:10">
      <c r="A141">
        <v>4</v>
      </c>
      <c r="B141">
        <v>92.307692307692164</v>
      </c>
      <c r="D141">
        <v>92.307692307692164</v>
      </c>
      <c r="F141">
        <v>51.968503937008244</v>
      </c>
      <c r="G141">
        <v>39.622641509433599</v>
      </c>
      <c r="H141">
        <v>4.7244094488189194</v>
      </c>
      <c r="I141">
        <v>215.09433962264185</v>
      </c>
      <c r="J141">
        <v>62.264150943396153</v>
      </c>
    </row>
    <row r="142" spans="1:10">
      <c r="A142">
        <v>5</v>
      </c>
      <c r="B142">
        <v>64.000000000000057</v>
      </c>
      <c r="D142">
        <v>64.000000000000057</v>
      </c>
      <c r="F142">
        <v>160.36866359447032</v>
      </c>
      <c r="G142">
        <v>22.119815668202765</v>
      </c>
      <c r="H142">
        <v>109.8039215686274</v>
      </c>
      <c r="I142">
        <v>113.38582677165358</v>
      </c>
      <c r="J142">
        <v>266.66666666666623</v>
      </c>
    </row>
    <row r="143" spans="1:10">
      <c r="A143">
        <v>6</v>
      </c>
      <c r="B143">
        <v>39.130434782608731</v>
      </c>
      <c r="D143">
        <v>39.130434782608731</v>
      </c>
      <c r="F143">
        <v>137.93103448275878</v>
      </c>
      <c r="G143">
        <v>19.354838709676972</v>
      </c>
      <c r="H143">
        <v>54.545454545454163</v>
      </c>
      <c r="I143">
        <v>143.77880184331778</v>
      </c>
      <c r="J143">
        <v>106.45161290322591</v>
      </c>
    </row>
    <row r="144" spans="1:10">
      <c r="A144">
        <v>7</v>
      </c>
      <c r="B144">
        <v>12.435233160621772</v>
      </c>
      <c r="D144">
        <v>12.435233160621772</v>
      </c>
      <c r="F144">
        <v>172.54901960784329</v>
      </c>
      <c r="G144">
        <v>19.35483870967742</v>
      </c>
      <c r="H144">
        <v>96.774193548387004</v>
      </c>
      <c r="I144">
        <v>68.965517241378862</v>
      </c>
    </row>
    <row r="145" spans="1:10">
      <c r="A145">
        <v>8</v>
      </c>
      <c r="B145">
        <v>223.60248447204955</v>
      </c>
      <c r="D145">
        <v>223.60248447204955</v>
      </c>
      <c r="F145">
        <v>265.90909090909099</v>
      </c>
      <c r="H145">
        <v>9.6774193548390581</v>
      </c>
      <c r="I145">
        <v>183.87096774193571</v>
      </c>
    </row>
    <row r="146" spans="1:10">
      <c r="A146">
        <v>9</v>
      </c>
      <c r="B146">
        <v>92.957746478873133</v>
      </c>
      <c r="D146">
        <v>92.957746478873133</v>
      </c>
      <c r="F146">
        <v>135.48387096774121</v>
      </c>
      <c r="I146">
        <v>48.387096774193736</v>
      </c>
    </row>
    <row r="147" spans="1:10">
      <c r="A147">
        <v>10</v>
      </c>
      <c r="B147">
        <v>231.32530120481928</v>
      </c>
      <c r="D147">
        <v>231.32530120481928</v>
      </c>
      <c r="F147">
        <v>14.516129032257979</v>
      </c>
      <c r="I147">
        <v>315.25423728813598</v>
      </c>
    </row>
    <row r="148" spans="1:10">
      <c r="F148">
        <v>396.61016949152463</v>
      </c>
    </row>
    <row r="149" spans="1:10">
      <c r="B149">
        <f>AVERAGE(B138:B147)</f>
        <v>121.99367389980571</v>
      </c>
      <c r="D149">
        <f>AVERAGE(D138:D147)</f>
        <v>121.99367389980571</v>
      </c>
    </row>
    <row r="150" spans="1:10">
      <c r="F150">
        <f>AVERAGE(F139:F148)</f>
        <v>166.9170602528369</v>
      </c>
      <c r="G150">
        <f t="shared" ref="G150:J150" si="7">AVERAGE(G140:G149)</f>
        <v>25.11303364924769</v>
      </c>
      <c r="H150">
        <f t="shared" si="7"/>
        <v>55.105079693225306</v>
      </c>
      <c r="I150">
        <f t="shared" si="7"/>
        <v>155.53382675475106</v>
      </c>
      <c r="J150">
        <f t="shared" si="7"/>
        <v>145.12747683776277</v>
      </c>
    </row>
    <row r="153" spans="1:10">
      <c r="A153" s="6" t="s">
        <v>50</v>
      </c>
    </row>
    <row r="154" spans="1:10">
      <c r="F154" s="6" t="s">
        <v>75</v>
      </c>
    </row>
    <row r="155" spans="1:10">
      <c r="A155" t="s">
        <v>45</v>
      </c>
      <c r="B155" t="s">
        <v>27</v>
      </c>
      <c r="D155" t="s">
        <v>27</v>
      </c>
    </row>
    <row r="156" spans="1:10">
      <c r="A156">
        <v>1</v>
      </c>
      <c r="B156">
        <v>41.064638783270013</v>
      </c>
      <c r="D156">
        <v>41.064638783270013</v>
      </c>
      <c r="F156" t="s">
        <v>27</v>
      </c>
    </row>
    <row r="157" spans="1:10">
      <c r="A157">
        <v>2</v>
      </c>
      <c r="B157">
        <v>89.302325581395337</v>
      </c>
      <c r="D157">
        <v>89.302325581395337</v>
      </c>
      <c r="F157">
        <v>429.72972972972991</v>
      </c>
      <c r="G157">
        <v>251.35135135135178</v>
      </c>
      <c r="H157">
        <v>8.1081081081084001</v>
      </c>
      <c r="I157">
        <v>48.648648648648766</v>
      </c>
      <c r="J157">
        <v>113.51351351351373</v>
      </c>
    </row>
    <row r="158" spans="1:10">
      <c r="A158">
        <v>3</v>
      </c>
      <c r="B158">
        <v>66.331658291457359</v>
      </c>
      <c r="D158">
        <v>66.331658291457359</v>
      </c>
      <c r="F158">
        <v>218.18181818181799</v>
      </c>
      <c r="G158">
        <v>243.35664335664342</v>
      </c>
      <c r="H158">
        <v>67.132867132866934</v>
      </c>
      <c r="I158">
        <v>152.38095238095235</v>
      </c>
      <c r="J158">
        <v>25.174825174825134</v>
      </c>
    </row>
    <row r="159" spans="1:10">
      <c r="A159">
        <v>4</v>
      </c>
      <c r="B159">
        <v>186.52849740932646</v>
      </c>
      <c r="D159">
        <v>186.52849740932646</v>
      </c>
      <c r="F159">
        <v>300</v>
      </c>
      <c r="G159">
        <v>176.19047619047623</v>
      </c>
      <c r="H159">
        <v>28.571428571428658</v>
      </c>
      <c r="I159">
        <v>100.59880239520974</v>
      </c>
      <c r="J159">
        <v>71.428571428571459</v>
      </c>
    </row>
    <row r="160" spans="1:10">
      <c r="A160">
        <v>5</v>
      </c>
      <c r="B160">
        <v>179.64071856287413</v>
      </c>
      <c r="D160">
        <v>179.64071856287413</v>
      </c>
      <c r="F160">
        <v>314.75409836065541</v>
      </c>
      <c r="G160">
        <v>45.901639344262506</v>
      </c>
      <c r="H160">
        <v>150.81967213114763</v>
      </c>
      <c r="I160">
        <v>137.53581661891116</v>
      </c>
      <c r="J160">
        <v>219.60784313725486</v>
      </c>
    </row>
    <row r="161" spans="1:10">
      <c r="A161">
        <v>6</v>
      </c>
      <c r="B161">
        <v>106.38297872340418</v>
      </c>
      <c r="D161">
        <v>106.38297872340418</v>
      </c>
      <c r="F161">
        <v>180.39215686274474</v>
      </c>
      <c r="G161">
        <v>39.215686274509693</v>
      </c>
      <c r="H161">
        <v>23.529411764706527</v>
      </c>
      <c r="J161">
        <v>57.485029940119603</v>
      </c>
    </row>
    <row r="162" spans="1:10">
      <c r="A162">
        <v>7</v>
      </c>
      <c r="B162">
        <v>178.84615384615378</v>
      </c>
      <c r="D162">
        <v>178.84615384615378</v>
      </c>
      <c r="F162">
        <v>186.82634730538908</v>
      </c>
      <c r="G162">
        <v>64.670658682634652</v>
      </c>
      <c r="H162">
        <v>301.79640718562911</v>
      </c>
      <c r="J162">
        <v>29.850746268656433</v>
      </c>
    </row>
    <row r="163" spans="1:10">
      <c r="A163">
        <v>8</v>
      </c>
      <c r="B163">
        <v>202.81690140845078</v>
      </c>
      <c r="D163">
        <v>202.81690140845078</v>
      </c>
      <c r="F163">
        <v>85.959885386819479</v>
      </c>
      <c r="G163">
        <v>82.521489971346796</v>
      </c>
      <c r="H163">
        <v>96.2750716332378</v>
      </c>
      <c r="J163">
        <v>22.058823529411949</v>
      </c>
    </row>
    <row r="164" spans="1:10">
      <c r="A164">
        <v>9</v>
      </c>
      <c r="B164">
        <v>103.5532994923859</v>
      </c>
      <c r="D164">
        <v>103.5532994923859</v>
      </c>
      <c r="F164">
        <v>167.16417910447777</v>
      </c>
      <c r="G164">
        <v>304.4776119402984</v>
      </c>
      <c r="H164">
        <v>197.01492537313419</v>
      </c>
    </row>
    <row r="165" spans="1:10">
      <c r="A165">
        <v>10</v>
      </c>
      <c r="B165">
        <v>-4.3279880620980677E-13</v>
      </c>
      <c r="F165">
        <v>127.94117647058826</v>
      </c>
      <c r="G165">
        <v>44.117647058823785</v>
      </c>
    </row>
    <row r="167" spans="1:10">
      <c r="B167">
        <f>AVERAGE(B156:B165)</f>
        <v>115.44671720987174</v>
      </c>
      <c r="D167">
        <f>AVERAGE(D156:D165)</f>
        <v>128.27413023319087</v>
      </c>
      <c r="F167">
        <f t="shared" ref="F167:J167" si="8">AVERAGE(F156:F165)</f>
        <v>223.43882126691364</v>
      </c>
      <c r="G167">
        <f t="shared" si="8"/>
        <v>139.08924490781638</v>
      </c>
      <c r="H167">
        <f t="shared" si="8"/>
        <v>109.1559864875324</v>
      </c>
      <c r="I167">
        <f t="shared" si="8"/>
        <v>109.79105501093051</v>
      </c>
      <c r="J167">
        <f t="shared" si="8"/>
        <v>77.01705042747902</v>
      </c>
    </row>
    <row r="169" spans="1:10">
      <c r="A169" t="s">
        <v>13</v>
      </c>
      <c r="F169" s="6" t="s">
        <v>76</v>
      </c>
    </row>
    <row r="170" spans="1:10">
      <c r="F170" t="s">
        <v>27</v>
      </c>
    </row>
    <row r="171" spans="1:10">
      <c r="A171" t="s">
        <v>45</v>
      </c>
      <c r="B171" t="s">
        <v>27</v>
      </c>
      <c r="D171" t="s">
        <v>27</v>
      </c>
      <c r="F171">
        <v>96.842105263158132</v>
      </c>
      <c r="G171">
        <v>92.631578947368382</v>
      </c>
      <c r="H171">
        <v>54.736842105263108</v>
      </c>
      <c r="I171">
        <v>46.31578947368412</v>
      </c>
      <c r="J171">
        <v>147.36842105263167</v>
      </c>
    </row>
    <row r="172" spans="1:10">
      <c r="A172">
        <v>1</v>
      </c>
      <c r="B172">
        <v>164.2585551330798</v>
      </c>
      <c r="D172">
        <v>164.2585551330798</v>
      </c>
      <c r="F172">
        <v>113.79310344827582</v>
      </c>
      <c r="G172">
        <v>155.17241379310343</v>
      </c>
      <c r="H172">
        <v>191.37931034482764</v>
      </c>
      <c r="I172">
        <v>93.103448275862121</v>
      </c>
      <c r="J172">
        <v>17.391304347825965</v>
      </c>
    </row>
    <row r="173" spans="1:10">
      <c r="A173">
        <v>2</v>
      </c>
      <c r="B173">
        <v>50.232558139534817</v>
      </c>
      <c r="D173">
        <v>50.232558139534817</v>
      </c>
      <c r="F173">
        <v>108.6956521739131</v>
      </c>
      <c r="G173">
        <v>78.260869565217334</v>
      </c>
      <c r="H173">
        <v>86.956521739130125</v>
      </c>
      <c r="I173">
        <v>26.086956521739115</v>
      </c>
      <c r="J173">
        <v>79.187817258883001</v>
      </c>
    </row>
    <row r="174" spans="1:10">
      <c r="A174">
        <v>3</v>
      </c>
      <c r="B174">
        <v>205.02512562814087</v>
      </c>
      <c r="D174">
        <v>205.02512562814087</v>
      </c>
      <c r="F174">
        <v>176.64974619289353</v>
      </c>
      <c r="G174">
        <v>39.810426540284098</v>
      </c>
      <c r="H174">
        <v>73.096446700507684</v>
      </c>
      <c r="I174">
        <v>60.913705583756347</v>
      </c>
      <c r="J174">
        <v>119.43127962085289</v>
      </c>
    </row>
    <row r="175" spans="1:10">
      <c r="A175">
        <v>4</v>
      </c>
      <c r="B175">
        <v>74.61139896373092</v>
      </c>
      <c r="D175">
        <v>74.61139896373092</v>
      </c>
      <c r="F175">
        <v>34.123222748815024</v>
      </c>
      <c r="G175">
        <v>70.270270270270288</v>
      </c>
      <c r="H175">
        <v>90.99526066350667</v>
      </c>
      <c r="I175">
        <v>221.80094786729859</v>
      </c>
      <c r="J175">
        <v>135.13513513513544</v>
      </c>
    </row>
    <row r="176" spans="1:10">
      <c r="A176">
        <v>5</v>
      </c>
      <c r="B176">
        <v>158.08383233532948</v>
      </c>
      <c r="D176">
        <v>158.08383233532948</v>
      </c>
      <c r="F176">
        <v>135.13513513513522</v>
      </c>
      <c r="G176">
        <v>38.162544169611309</v>
      </c>
      <c r="H176">
        <v>167.56756756756783</v>
      </c>
      <c r="I176">
        <v>129.57746478873236</v>
      </c>
      <c r="J176">
        <v>56.338028169014208</v>
      </c>
    </row>
    <row r="177" spans="1:10">
      <c r="A177">
        <v>6</v>
      </c>
      <c r="B177">
        <v>110.63829787234033</v>
      </c>
      <c r="D177">
        <v>110.63829787234033</v>
      </c>
      <c r="F177">
        <v>197.1830985915492</v>
      </c>
      <c r="G177">
        <v>7.6433121019107793</v>
      </c>
      <c r="H177">
        <v>84.507042253521334</v>
      </c>
      <c r="I177">
        <v>84.805653710247213</v>
      </c>
      <c r="J177">
        <v>175.79617834394847</v>
      </c>
    </row>
    <row r="178" spans="1:10">
      <c r="A178">
        <v>7</v>
      </c>
      <c r="B178">
        <v>40.384615384615564</v>
      </c>
      <c r="D178">
        <v>40.384615384615564</v>
      </c>
      <c r="F178">
        <v>89.045936395759767</v>
      </c>
      <c r="H178">
        <v>118.72791519434639</v>
      </c>
      <c r="I178">
        <v>244.58598726114633</v>
      </c>
    </row>
    <row r="179" spans="1:10">
      <c r="A179">
        <v>8</v>
      </c>
      <c r="B179">
        <v>180.28169014084497</v>
      </c>
      <c r="D179">
        <v>180.28169014084497</v>
      </c>
      <c r="F179">
        <v>137.57961783439481</v>
      </c>
      <c r="H179">
        <v>145.22292993630603</v>
      </c>
    </row>
    <row r="180" spans="1:10">
      <c r="A180">
        <v>9</v>
      </c>
      <c r="B180">
        <v>158.37563451776666</v>
      </c>
      <c r="D180">
        <v>158.37563451776666</v>
      </c>
    </row>
    <row r="181" spans="1:10">
      <c r="A181">
        <v>10</v>
      </c>
      <c r="B181">
        <v>589.83050847457628</v>
      </c>
      <c r="D181">
        <v>589.83050847457628</v>
      </c>
      <c r="F181">
        <f>AVERAGE(F170:F179)</f>
        <v>121.00529086487717</v>
      </c>
      <c r="G181">
        <f>AVERAGE(G171:G177)</f>
        <v>68.850202198252219</v>
      </c>
      <c r="H181">
        <f>AVERAGE(H171:H180)</f>
        <v>112.57664850055298</v>
      </c>
      <c r="I181">
        <f>AVERAGE(I171:I178)</f>
        <v>113.39874418530829</v>
      </c>
      <c r="J181">
        <f>AVERAGE(J171:J177)</f>
        <v>104.3783091326131</v>
      </c>
    </row>
    <row r="183" spans="1:10">
      <c r="B183">
        <f>AVERAGE(B172:B181)</f>
        <v>173.17222165899597</v>
      </c>
      <c r="D183">
        <f>AVERAGE(D172:D181)</f>
        <v>173.17222165899597</v>
      </c>
    </row>
    <row r="185" spans="1:10">
      <c r="A185" t="s">
        <v>33</v>
      </c>
    </row>
    <row r="187" spans="1:10">
      <c r="A187" t="s">
        <v>45</v>
      </c>
      <c r="B187" t="s">
        <v>27</v>
      </c>
      <c r="D187" t="s">
        <v>27</v>
      </c>
    </row>
    <row r="188" spans="1:10">
      <c r="A188">
        <v>1</v>
      </c>
      <c r="B188">
        <v>63.878326996197472</v>
      </c>
      <c r="D188">
        <v>63.878326996197472</v>
      </c>
    </row>
    <row r="189" spans="1:10">
      <c r="A189">
        <v>2</v>
      </c>
      <c r="B189">
        <v>50.232558139534682</v>
      </c>
      <c r="D189">
        <v>50.232558139534682</v>
      </c>
    </row>
    <row r="190" spans="1:10">
      <c r="A190">
        <v>3</v>
      </c>
      <c r="B190">
        <v>253.26633165829179</v>
      </c>
      <c r="D190">
        <v>253.26633165829179</v>
      </c>
    </row>
    <row r="191" spans="1:10">
      <c r="A191">
        <v>4</v>
      </c>
      <c r="B191">
        <v>105.69948186528478</v>
      </c>
      <c r="D191">
        <v>105.69948186528478</v>
      </c>
    </row>
    <row r="192" spans="1:10">
      <c r="A192">
        <v>5</v>
      </c>
      <c r="B192">
        <v>-35.928143712574879</v>
      </c>
      <c r="D192">
        <v>89.361702127659839</v>
      </c>
    </row>
    <row r="193" spans="1:4">
      <c r="A193">
        <v>6</v>
      </c>
      <c r="B193">
        <v>89.361702127659839</v>
      </c>
      <c r="D193">
        <v>109.61538461538471</v>
      </c>
    </row>
    <row r="194" spans="1:4">
      <c r="A194">
        <v>7</v>
      </c>
      <c r="B194">
        <v>109.61538461538471</v>
      </c>
      <c r="D194">
        <v>73.23943661971812</v>
      </c>
    </row>
    <row r="195" spans="1:4">
      <c r="A195">
        <v>8</v>
      </c>
      <c r="B195">
        <v>73.23943661971812</v>
      </c>
      <c r="D195">
        <v>79.187817258883598</v>
      </c>
    </row>
    <row r="196" spans="1:4">
      <c r="A196">
        <v>9</v>
      </c>
      <c r="B196">
        <v>79.187817258883598</v>
      </c>
      <c r="D196">
        <v>135.59322033898303</v>
      </c>
    </row>
    <row r="197" spans="1:4">
      <c r="A197">
        <v>10</v>
      </c>
      <c r="B197">
        <v>135.59322033898303</v>
      </c>
    </row>
    <row r="200" spans="1:4">
      <c r="B200">
        <f>AVERAGE(B189:B198)</f>
        <v>95.585309879018425</v>
      </c>
      <c r="D200">
        <f>AVERAGE(D189:D197)</f>
        <v>112.02449157796758</v>
      </c>
    </row>
    <row r="201" spans="1:4">
      <c r="A201" t="s">
        <v>51</v>
      </c>
    </row>
    <row r="203" spans="1:4">
      <c r="A203" t="s">
        <v>45</v>
      </c>
      <c r="B203" t="s">
        <v>27</v>
      </c>
      <c r="D203" t="s">
        <v>27</v>
      </c>
    </row>
    <row r="204" spans="1:4">
      <c r="A204">
        <v>1</v>
      </c>
      <c r="B204">
        <v>118.63117870722434</v>
      </c>
      <c r="D204">
        <v>118.63117870722434</v>
      </c>
    </row>
    <row r="205" spans="1:4">
      <c r="A205">
        <v>2</v>
      </c>
      <c r="B205">
        <v>145.11627906976747</v>
      </c>
      <c r="D205">
        <v>145.11627906976747</v>
      </c>
    </row>
    <row r="206" spans="1:4">
      <c r="A206">
        <v>3</v>
      </c>
      <c r="B206">
        <v>156.78391959798995</v>
      </c>
      <c r="D206">
        <v>156.78391959798995</v>
      </c>
    </row>
    <row r="207" spans="1:4">
      <c r="A207">
        <v>4</v>
      </c>
      <c r="B207">
        <v>-1.3805882171504536E-13</v>
      </c>
      <c r="D207">
        <v>157.44680851063825</v>
      </c>
    </row>
    <row r="208" spans="1:4">
      <c r="A208">
        <v>5</v>
      </c>
      <c r="B208">
        <v>-21.556886227544929</v>
      </c>
      <c r="D208">
        <v>69.23076923076917</v>
      </c>
    </row>
    <row r="209" spans="1:4">
      <c r="A209">
        <v>6</v>
      </c>
      <c r="B209">
        <v>157.44680851063825</v>
      </c>
      <c r="D209">
        <v>84.50704225352095</v>
      </c>
    </row>
    <row r="210" spans="1:4">
      <c r="A210">
        <v>7</v>
      </c>
      <c r="B210">
        <v>69.23076923076917</v>
      </c>
      <c r="D210">
        <v>225.38071065989843</v>
      </c>
    </row>
    <row r="211" spans="1:4">
      <c r="A211">
        <v>8</v>
      </c>
      <c r="B211">
        <v>84.50704225352095</v>
      </c>
      <c r="D211">
        <v>318.64406779661016</v>
      </c>
    </row>
    <row r="212" spans="1:4">
      <c r="A212">
        <v>9</v>
      </c>
      <c r="B212">
        <v>225.38071065989843</v>
      </c>
    </row>
    <row r="213" spans="1:4">
      <c r="A213">
        <v>10</v>
      </c>
      <c r="B213">
        <v>318.64406779661016</v>
      </c>
    </row>
    <row r="216" spans="1:4">
      <c r="B216">
        <f>AVERAGE(B205:B214)</f>
        <v>126.1725234324055</v>
      </c>
      <c r="D216">
        <f>AVERAGE(D205:D214)</f>
        <v>165.30137101702778</v>
      </c>
    </row>
    <row r="219" spans="1:4">
      <c r="A219" t="s">
        <v>52</v>
      </c>
    </row>
    <row r="221" spans="1:4">
      <c r="A221" t="s">
        <v>45</v>
      </c>
      <c r="B221" t="s">
        <v>27</v>
      </c>
      <c r="D221" t="s">
        <v>27</v>
      </c>
    </row>
    <row r="222" spans="1:4">
      <c r="A222">
        <v>1</v>
      </c>
      <c r="B222">
        <v>205.32319391634948</v>
      </c>
      <c r="D222">
        <v>205.32319391634948</v>
      </c>
    </row>
    <row r="223" spans="1:4">
      <c r="A223">
        <v>2</v>
      </c>
      <c r="B223">
        <v>306.97674418604618</v>
      </c>
      <c r="D223">
        <v>306.97674418604618</v>
      </c>
    </row>
    <row r="224" spans="1:4">
      <c r="A224">
        <v>3</v>
      </c>
      <c r="B224">
        <v>192.9648241206032</v>
      </c>
      <c r="D224">
        <v>192.9648241206032</v>
      </c>
    </row>
    <row r="225" spans="1:4">
      <c r="A225">
        <v>4</v>
      </c>
      <c r="B225">
        <v>12.435233160622071</v>
      </c>
      <c r="D225">
        <v>12.435233160622071</v>
      </c>
    </row>
    <row r="226" spans="1:4">
      <c r="A226">
        <v>5</v>
      </c>
      <c r="B226">
        <v>308.98203592814349</v>
      </c>
      <c r="D226">
        <v>308.98203592814349</v>
      </c>
    </row>
    <row r="227" spans="1:4">
      <c r="A227">
        <v>6</v>
      </c>
      <c r="B227">
        <v>131.91489361702114</v>
      </c>
      <c r="D227">
        <v>131.91489361702114</v>
      </c>
    </row>
    <row r="228" spans="1:4">
      <c r="A228">
        <v>7</v>
      </c>
      <c r="B228">
        <v>144.23076923076925</v>
      </c>
      <c r="D228">
        <v>144.23076923076925</v>
      </c>
    </row>
    <row r="229" spans="1:4">
      <c r="A229">
        <v>8</v>
      </c>
      <c r="B229">
        <v>326.76056338028172</v>
      </c>
      <c r="D229">
        <v>326.76056338028172</v>
      </c>
    </row>
    <row r="230" spans="1:4">
      <c r="A230">
        <v>9</v>
      </c>
      <c r="B230">
        <v>-18.274111675126491</v>
      </c>
      <c r="D230">
        <v>372.88135593220323</v>
      </c>
    </row>
    <row r="231" spans="1:4">
      <c r="A231">
        <v>10</v>
      </c>
      <c r="B231">
        <v>372.88135593220323</v>
      </c>
    </row>
    <row r="233" spans="1:4">
      <c r="B233">
        <f>AVERAGE(B222:B231)</f>
        <v>198.4195501796913</v>
      </c>
      <c r="D233">
        <f>AVERAGE(D222:D230)</f>
        <v>222.49662371911552</v>
      </c>
    </row>
    <row r="236" spans="1:4">
      <c r="A236" s="6" t="s">
        <v>53</v>
      </c>
    </row>
    <row r="239" spans="1:4">
      <c r="A239" t="s">
        <v>45</v>
      </c>
      <c r="B239" t="s">
        <v>27</v>
      </c>
      <c r="D239" t="s">
        <v>27</v>
      </c>
    </row>
    <row r="240" spans="1:4">
      <c r="A240">
        <v>1</v>
      </c>
      <c r="B240">
        <v>156.75675675675652</v>
      </c>
      <c r="D240">
        <v>156.75675675675652</v>
      </c>
    </row>
    <row r="241" spans="1:4">
      <c r="A241">
        <v>2</v>
      </c>
      <c r="B241">
        <v>80.701754385964904</v>
      </c>
      <c r="D241">
        <v>80.701754385964904</v>
      </c>
    </row>
    <row r="242" spans="1:4">
      <c r="A242">
        <v>3</v>
      </c>
      <c r="B242">
        <v>320.79207920792084</v>
      </c>
      <c r="D242">
        <v>320.79207920792084</v>
      </c>
    </row>
    <row r="243" spans="1:4">
      <c r="A243">
        <v>4</v>
      </c>
      <c r="B243">
        <v>137.40458015267188</v>
      </c>
      <c r="D243">
        <v>137.40458015267188</v>
      </c>
    </row>
    <row r="244" spans="1:4">
      <c r="A244">
        <v>5</v>
      </c>
      <c r="B244">
        <v>180.90452261306547</v>
      </c>
      <c r="D244">
        <v>180.90452261306547</v>
      </c>
    </row>
    <row r="245" spans="1:4">
      <c r="A245">
        <v>6</v>
      </c>
      <c r="B245">
        <v>256.14035087719299</v>
      </c>
      <c r="D245">
        <v>256.14035087719299</v>
      </c>
    </row>
    <row r="246" spans="1:4">
      <c r="A246">
        <v>7</v>
      </c>
      <c r="B246">
        <v>323.59550561797749</v>
      </c>
      <c r="D246">
        <v>323.59550561797749</v>
      </c>
    </row>
    <row r="247" spans="1:4">
      <c r="A247">
        <v>8</v>
      </c>
      <c r="B247">
        <v>204.77815699658703</v>
      </c>
      <c r="D247">
        <v>204.77815699658703</v>
      </c>
    </row>
    <row r="248" spans="1:4">
      <c r="A248">
        <v>9</v>
      </c>
      <c r="B248">
        <v>225.38071065989857</v>
      </c>
      <c r="D248">
        <v>225.38071065989857</v>
      </c>
    </row>
    <row r="249" spans="1:4">
      <c r="A249">
        <v>10</v>
      </c>
      <c r="B249">
        <v>101.20481927710843</v>
      </c>
      <c r="D249">
        <v>101.20481927710843</v>
      </c>
    </row>
    <row r="251" spans="1:4">
      <c r="B251">
        <f>AVERAGE(B240:B249)</f>
        <v>198.76592365451444</v>
      </c>
      <c r="D251">
        <f>AVERAGE(D240:D249)</f>
        <v>198.76592365451444</v>
      </c>
    </row>
    <row r="254" spans="1:4">
      <c r="A254" t="s">
        <v>54</v>
      </c>
    </row>
    <row r="256" spans="1:4">
      <c r="A256" t="s">
        <v>45</v>
      </c>
      <c r="B256" t="s">
        <v>27</v>
      </c>
      <c r="D256" t="s">
        <v>27</v>
      </c>
    </row>
    <row r="257" spans="1:4">
      <c r="A257">
        <v>1</v>
      </c>
      <c r="B257">
        <v>97.297297297297376</v>
      </c>
      <c r="D257">
        <v>97.297297297297376</v>
      </c>
    </row>
    <row r="258" spans="1:4">
      <c r="A258">
        <v>2</v>
      </c>
      <c r="B258">
        <v>66.666666666666643</v>
      </c>
      <c r="D258">
        <v>66.666666666666643</v>
      </c>
    </row>
    <row r="259" spans="1:4">
      <c r="A259">
        <v>3</v>
      </c>
      <c r="B259">
        <v>154.45544554455432</v>
      </c>
      <c r="D259">
        <v>154.45544554455432</v>
      </c>
    </row>
    <row r="260" spans="1:4">
      <c r="A260">
        <v>4</v>
      </c>
      <c r="B260">
        <v>96.183206106870202</v>
      </c>
      <c r="D260">
        <v>96.183206106870202</v>
      </c>
    </row>
    <row r="261" spans="1:4">
      <c r="A261">
        <v>5</v>
      </c>
      <c r="B261">
        <v>180.90452261306521</v>
      </c>
      <c r="D261">
        <v>180.90452261306521</v>
      </c>
    </row>
    <row r="262" spans="1:4">
      <c r="A262">
        <v>6</v>
      </c>
      <c r="B262">
        <v>207.01754385964907</v>
      </c>
      <c r="D262">
        <v>207.01754385964907</v>
      </c>
    </row>
    <row r="263" spans="1:4">
      <c r="A263">
        <v>7</v>
      </c>
      <c r="B263">
        <v>141.57303370786514</v>
      </c>
      <c r="D263">
        <v>141.57303370786514</v>
      </c>
    </row>
    <row r="264" spans="1:4">
      <c r="A264">
        <v>8</v>
      </c>
      <c r="B264">
        <v>184.30034129692839</v>
      </c>
      <c r="D264">
        <v>184.30034129692839</v>
      </c>
    </row>
    <row r="265" spans="1:4">
      <c r="A265">
        <v>9</v>
      </c>
      <c r="B265">
        <v>-30.456852791878337</v>
      </c>
      <c r="D265">
        <v>284.33734939759051</v>
      </c>
    </row>
    <row r="266" spans="1:4">
      <c r="A266">
        <v>10</v>
      </c>
      <c r="B266">
        <v>284.33734939759051</v>
      </c>
    </row>
    <row r="269" spans="1:4">
      <c r="B269">
        <f>AVERAGE(B258:B267)</f>
        <v>142.77569515570121</v>
      </c>
      <c r="D269">
        <f>AVERAGE(D258:D266)</f>
        <v>164.42976364914867</v>
      </c>
    </row>
    <row r="271" spans="1:4">
      <c r="A271" t="s">
        <v>55</v>
      </c>
    </row>
    <row r="273" spans="1:4">
      <c r="A273" t="s">
        <v>45</v>
      </c>
      <c r="B273" t="s">
        <v>27</v>
      </c>
      <c r="D273" t="s">
        <v>27</v>
      </c>
    </row>
    <row r="274" spans="1:4">
      <c r="A274">
        <v>1</v>
      </c>
      <c r="B274">
        <v>118.91891891891892</v>
      </c>
      <c r="D274">
        <v>118.91891891891892</v>
      </c>
    </row>
    <row r="275" spans="1:4">
      <c r="A275" t="s">
        <v>56</v>
      </c>
      <c r="B275">
        <v>140.35087719298267</v>
      </c>
      <c r="D275">
        <v>140.35087719298267</v>
      </c>
    </row>
    <row r="276" spans="1:4">
      <c r="A276">
        <v>3</v>
      </c>
      <c r="B276">
        <v>29.702970297029747</v>
      </c>
      <c r="D276">
        <v>29.702970297029747</v>
      </c>
    </row>
    <row r="277" spans="1:4">
      <c r="A277">
        <v>4</v>
      </c>
      <c r="B277">
        <v>59.541984732824496</v>
      </c>
      <c r="D277">
        <v>59.541984732824496</v>
      </c>
    </row>
    <row r="278" spans="1:4">
      <c r="A278">
        <v>5</v>
      </c>
      <c r="B278">
        <v>66.331658291457629</v>
      </c>
      <c r="D278">
        <v>66.331658291457629</v>
      </c>
    </row>
    <row r="279" spans="1:4">
      <c r="A279">
        <v>6</v>
      </c>
      <c r="B279">
        <v>259.6491228070177</v>
      </c>
      <c r="D279">
        <v>259.6491228070177</v>
      </c>
    </row>
    <row r="280" spans="1:4">
      <c r="A280">
        <v>7</v>
      </c>
      <c r="B280">
        <v>182.02247191011224</v>
      </c>
      <c r="D280">
        <v>182.02247191011224</v>
      </c>
    </row>
    <row r="281" spans="1:4">
      <c r="A281">
        <v>8</v>
      </c>
      <c r="B281">
        <v>65.529010238908015</v>
      </c>
      <c r="D281">
        <v>65.529010238908015</v>
      </c>
    </row>
    <row r="282" spans="1:4">
      <c r="A282">
        <v>9</v>
      </c>
      <c r="B282">
        <v>18.274111675126669</v>
      </c>
      <c r="D282">
        <v>18.274111675126669</v>
      </c>
    </row>
    <row r="283" spans="1:4">
      <c r="A283">
        <v>10</v>
      </c>
      <c r="B283">
        <v>14.457831325301019</v>
      </c>
      <c r="D283">
        <v>14.457831325301019</v>
      </c>
    </row>
    <row r="286" spans="1:4">
      <c r="B286">
        <f>AVERAGE(B275:B284)</f>
        <v>92.873337607862226</v>
      </c>
      <c r="D286">
        <f>AVERAGE(D275:D284)</f>
        <v>92.873337607862226</v>
      </c>
    </row>
    <row r="288" spans="1:4">
      <c r="A288" t="s">
        <v>57</v>
      </c>
    </row>
    <row r="290" spans="1:4">
      <c r="A290" t="s">
        <v>45</v>
      </c>
      <c r="B290" t="s">
        <v>27</v>
      </c>
      <c r="D290" t="s">
        <v>27</v>
      </c>
    </row>
    <row r="291" spans="1:4">
      <c r="A291">
        <v>1</v>
      </c>
      <c r="B291">
        <v>351.3513513513513</v>
      </c>
      <c r="D291">
        <v>351.3513513513513</v>
      </c>
    </row>
    <row r="292" spans="1:4">
      <c r="A292">
        <v>2</v>
      </c>
      <c r="D292">
        <v>398.019801980198</v>
      </c>
    </row>
    <row r="293" spans="1:4">
      <c r="A293">
        <v>3</v>
      </c>
      <c r="B293">
        <v>398.019801980198</v>
      </c>
      <c r="D293">
        <v>311.45038167938918</v>
      </c>
    </row>
    <row r="294" spans="1:4">
      <c r="A294">
        <v>4</v>
      </c>
      <c r="B294">
        <v>311.45038167938918</v>
      </c>
      <c r="D294">
        <v>422.11055276381893</v>
      </c>
    </row>
    <row r="295" spans="1:4">
      <c r="A295">
        <v>5</v>
      </c>
      <c r="B295">
        <v>422.11055276381893</v>
      </c>
      <c r="D295">
        <v>435.08771929824553</v>
      </c>
    </row>
    <row r="296" spans="1:4">
      <c r="A296">
        <v>6</v>
      </c>
      <c r="B296">
        <v>435.08771929824553</v>
      </c>
      <c r="D296">
        <v>350.56179775280901</v>
      </c>
    </row>
    <row r="297" spans="1:4">
      <c r="A297">
        <v>7</v>
      </c>
      <c r="B297">
        <v>350.56179775280901</v>
      </c>
      <c r="D297">
        <v>298.97610921501706</v>
      </c>
    </row>
    <row r="298" spans="1:4">
      <c r="A298">
        <v>8</v>
      </c>
      <c r="B298">
        <v>298.97610921501706</v>
      </c>
      <c r="D298">
        <v>554.31472081218283</v>
      </c>
    </row>
    <row r="299" spans="1:4">
      <c r="A299">
        <v>9</v>
      </c>
      <c r="B299">
        <v>554.31472081218283</v>
      </c>
      <c r="D299">
        <v>192.77108433734938</v>
      </c>
    </row>
    <row r="300" spans="1:4">
      <c r="A300">
        <v>10</v>
      </c>
      <c r="B300">
        <v>192.77108433734938</v>
      </c>
    </row>
    <row r="302" spans="1:4">
      <c r="B302">
        <f>AVERAGE(B291:B300)</f>
        <v>368.29372435448454</v>
      </c>
      <c r="D302">
        <f>AVERAGE(D291:D299)</f>
        <v>368.29372435448454</v>
      </c>
    </row>
    <row r="305" spans="1:4">
      <c r="A305" t="s">
        <v>58</v>
      </c>
    </row>
    <row r="308" spans="1:4">
      <c r="A308" t="s">
        <v>45</v>
      </c>
      <c r="B308" t="s">
        <v>27</v>
      </c>
      <c r="D308" t="s">
        <v>27</v>
      </c>
    </row>
    <row r="309" spans="1:4">
      <c r="A309">
        <v>1</v>
      </c>
      <c r="B309">
        <v>243.24324324324309</v>
      </c>
      <c r="D309">
        <v>243.24324324324309</v>
      </c>
    </row>
    <row r="310" spans="1:4">
      <c r="A310">
        <v>2</v>
      </c>
      <c r="D310">
        <v>421.78217821782175</v>
      </c>
    </row>
    <row r="311" spans="1:4">
      <c r="A311">
        <v>3</v>
      </c>
      <c r="B311">
        <v>421.78217821782175</v>
      </c>
      <c r="D311">
        <v>132.82442748091583</v>
      </c>
    </row>
    <row r="312" spans="1:4">
      <c r="A312">
        <v>4</v>
      </c>
      <c r="B312">
        <v>132.82442748091583</v>
      </c>
      <c r="D312">
        <v>217.08542713567857</v>
      </c>
    </row>
    <row r="313" spans="1:4">
      <c r="A313">
        <v>5</v>
      </c>
      <c r="B313">
        <v>217.08542713567857</v>
      </c>
      <c r="D313">
        <v>400</v>
      </c>
    </row>
    <row r="314" spans="1:4">
      <c r="A314">
        <v>6</v>
      </c>
      <c r="B314">
        <v>400</v>
      </c>
      <c r="D314">
        <v>101.12359550561824</v>
      </c>
    </row>
    <row r="315" spans="1:4">
      <c r="A315">
        <v>7</v>
      </c>
      <c r="B315">
        <v>101.12359550561824</v>
      </c>
      <c r="D315">
        <v>77.815699658703068</v>
      </c>
    </row>
    <row r="316" spans="1:4">
      <c r="A316">
        <v>8</v>
      </c>
      <c r="B316">
        <v>77.815699658703068</v>
      </c>
      <c r="D316">
        <v>261.92893401015237</v>
      </c>
    </row>
    <row r="317" spans="1:4">
      <c r="A317">
        <v>9</v>
      </c>
      <c r="B317">
        <v>261.92893401015237</v>
      </c>
      <c r="D317">
        <v>231.32530120481928</v>
      </c>
    </row>
    <row r="318" spans="1:4">
      <c r="A318">
        <v>10</v>
      </c>
      <c r="B318">
        <v>231.32530120481928</v>
      </c>
    </row>
    <row r="320" spans="1:4">
      <c r="B320">
        <f>AVERAGE(B309:B318)</f>
        <v>231.90320071743912</v>
      </c>
      <c r="D320">
        <f>AVERAGE(D309:D317)</f>
        <v>231.90320071743912</v>
      </c>
    </row>
    <row r="322" spans="1:4">
      <c r="A322" s="6" t="s">
        <v>59</v>
      </c>
    </row>
    <row r="324" spans="1:4">
      <c r="D324" s="6" t="s">
        <v>59</v>
      </c>
    </row>
    <row r="325" spans="1:4">
      <c r="A325" t="s">
        <v>45</v>
      </c>
      <c r="B325" t="s">
        <v>27</v>
      </c>
      <c r="D325" t="s">
        <v>27</v>
      </c>
    </row>
    <row r="326" spans="1:4">
      <c r="A326">
        <v>1</v>
      </c>
      <c r="B326">
        <v>121.58590308370039</v>
      </c>
      <c r="D326">
        <v>121.58590308370039</v>
      </c>
    </row>
    <row r="327" spans="1:4">
      <c r="A327">
        <v>2</v>
      </c>
      <c r="B327">
        <v>189.47368421052644</v>
      </c>
      <c r="D327">
        <v>189.47368421052644</v>
      </c>
    </row>
    <row r="328" spans="1:4">
      <c r="A328">
        <v>3</v>
      </c>
      <c r="B328">
        <v>80.829015544041596</v>
      </c>
      <c r="D328">
        <v>80.829015544041596</v>
      </c>
    </row>
    <row r="329" spans="1:4">
      <c r="A329">
        <v>4</v>
      </c>
      <c r="B329">
        <v>64.171122994652393</v>
      </c>
      <c r="D329">
        <v>64.171122994652393</v>
      </c>
    </row>
    <row r="330" spans="1:4">
      <c r="A330">
        <v>5</v>
      </c>
      <c r="B330">
        <v>190.40590405904064</v>
      </c>
      <c r="D330">
        <v>190.40590405904064</v>
      </c>
    </row>
    <row r="331" spans="1:4">
      <c r="A331">
        <v>6</v>
      </c>
      <c r="B331">
        <v>31.111111111111395</v>
      </c>
      <c r="D331">
        <v>31.111111111111395</v>
      </c>
    </row>
    <row r="332" spans="1:4">
      <c r="A332">
        <v>7</v>
      </c>
      <c r="B332">
        <v>76.470588235293732</v>
      </c>
      <c r="D332">
        <v>76.470588235293732</v>
      </c>
    </row>
    <row r="333" spans="1:4">
      <c r="A333">
        <v>8</v>
      </c>
      <c r="B333">
        <v>63.461538461538339</v>
      </c>
      <c r="D333">
        <v>63.461538461538339</v>
      </c>
    </row>
    <row r="334" spans="1:4">
      <c r="A334">
        <v>9</v>
      </c>
      <c r="B334">
        <v>153.06122448979562</v>
      </c>
      <c r="D334">
        <v>153.06122448979562</v>
      </c>
    </row>
    <row r="335" spans="1:4">
      <c r="A335">
        <v>10</v>
      </c>
      <c r="B335">
        <v>140.10152284264009</v>
      </c>
      <c r="D335">
        <v>140.10152284264009</v>
      </c>
    </row>
    <row r="338" spans="1:4">
      <c r="B338">
        <f>AVERAGE(B327:B336)</f>
        <v>109.89841243873779</v>
      </c>
      <c r="D338">
        <f>AVERAGE(D327:D336)</f>
        <v>109.89841243873779</v>
      </c>
    </row>
    <row r="340" spans="1:4">
      <c r="A340" t="s">
        <v>60</v>
      </c>
    </row>
    <row r="342" spans="1:4">
      <c r="A342" t="s">
        <v>45</v>
      </c>
      <c r="B342" t="s">
        <v>27</v>
      </c>
      <c r="D342" t="s">
        <v>27</v>
      </c>
    </row>
    <row r="343" spans="1:4">
      <c r="A343">
        <v>1</v>
      </c>
      <c r="B343">
        <v>52.863436123348045</v>
      </c>
      <c r="D343">
        <v>52.863436123348045</v>
      </c>
    </row>
    <row r="344" spans="1:4">
      <c r="A344">
        <v>2</v>
      </c>
      <c r="B344">
        <v>644.21052631578925</v>
      </c>
      <c r="D344">
        <v>644.21052631578925</v>
      </c>
    </row>
    <row r="345" spans="1:4">
      <c r="A345">
        <v>3</v>
      </c>
      <c r="B345">
        <v>130.56994818652848</v>
      </c>
      <c r="D345">
        <v>130.56994818652848</v>
      </c>
    </row>
    <row r="346" spans="1:4">
      <c r="A346">
        <v>4</v>
      </c>
      <c r="B346">
        <v>83.422459893048071</v>
      </c>
      <c r="D346">
        <v>83.422459893048071</v>
      </c>
    </row>
    <row r="347" spans="1:4">
      <c r="A347">
        <v>5</v>
      </c>
      <c r="B347">
        <v>252.39852398523999</v>
      </c>
      <c r="D347">
        <v>252.39852398523999</v>
      </c>
    </row>
    <row r="348" spans="1:4">
      <c r="A348">
        <v>6</v>
      </c>
      <c r="B348">
        <v>84.444444444444642</v>
      </c>
      <c r="D348">
        <v>84.444444444444642</v>
      </c>
    </row>
    <row r="349" spans="1:4">
      <c r="A349">
        <v>7</v>
      </c>
      <c r="B349">
        <v>111.76470588235318</v>
      </c>
      <c r="D349">
        <v>111.76470588235318</v>
      </c>
    </row>
    <row r="350" spans="1:4">
      <c r="A350">
        <v>8</v>
      </c>
      <c r="B350">
        <v>161.53846153846172</v>
      </c>
      <c r="D350">
        <v>161.53846153846172</v>
      </c>
    </row>
    <row r="351" spans="1:4">
      <c r="A351">
        <v>9</v>
      </c>
      <c r="B351">
        <v>165.30612244897989</v>
      </c>
      <c r="D351">
        <v>165.30612244897989</v>
      </c>
    </row>
    <row r="352" spans="1:4">
      <c r="A352">
        <v>10</v>
      </c>
      <c r="B352">
        <v>67.005076142131657</v>
      </c>
      <c r="D352">
        <v>67.005076142131657</v>
      </c>
    </row>
    <row r="354" spans="1:4">
      <c r="B354">
        <f>AVERAGE(B343:B352)</f>
        <v>175.35237049603251</v>
      </c>
      <c r="D354">
        <f>AVERAGE(D343:D352)</f>
        <v>175.35237049603251</v>
      </c>
    </row>
    <row r="357" spans="1:4">
      <c r="A357" t="s">
        <v>61</v>
      </c>
    </row>
    <row r="360" spans="1:4">
      <c r="A360" t="s">
        <v>45</v>
      </c>
      <c r="B360" t="s">
        <v>27</v>
      </c>
      <c r="D360" t="s">
        <v>27</v>
      </c>
    </row>
    <row r="361" spans="1:4">
      <c r="A361">
        <v>1</v>
      </c>
      <c r="B361">
        <v>-37.004405286343719</v>
      </c>
    </row>
    <row r="362" spans="1:4">
      <c r="A362">
        <v>2</v>
      </c>
      <c r="B362">
        <v>18.947368421052836</v>
      </c>
      <c r="D362">
        <v>18.947368421052836</v>
      </c>
    </row>
    <row r="363" spans="1:4">
      <c r="A363">
        <v>3</v>
      </c>
      <c r="B363">
        <v>-111.91709844559563</v>
      </c>
      <c r="D363">
        <v>244.89795918367321</v>
      </c>
    </row>
    <row r="364" spans="1:4">
      <c r="A364">
        <v>4</v>
      </c>
      <c r="B364">
        <v>-192.5133689839576</v>
      </c>
    </row>
    <row r="365" spans="1:4">
      <c r="A365">
        <v>5</v>
      </c>
      <c r="B365">
        <v>-48.70848708487096</v>
      </c>
    </row>
    <row r="366" spans="1:4">
      <c r="A366">
        <v>6</v>
      </c>
      <c r="B366">
        <v>-93.333333333333286</v>
      </c>
    </row>
    <row r="367" spans="1:4">
      <c r="A367">
        <v>7</v>
      </c>
      <c r="B367">
        <v>-70.588235294117666</v>
      </c>
    </row>
    <row r="368" spans="1:4">
      <c r="A368">
        <v>8</v>
      </c>
      <c r="B368">
        <v>-86.538461538461704</v>
      </c>
    </row>
    <row r="369" spans="1:4">
      <c r="A369">
        <v>9</v>
      </c>
      <c r="B369">
        <v>244.89795918367321</v>
      </c>
    </row>
    <row r="370" spans="1:4">
      <c r="A370">
        <v>10</v>
      </c>
      <c r="B370">
        <v>-67.00507614213214</v>
      </c>
    </row>
    <row r="373" spans="1:4">
      <c r="B373">
        <f>AVERAGE(B362:B371)</f>
        <v>-45.195414801971438</v>
      </c>
      <c r="D373">
        <f>AVERAGE(D362:D371)</f>
        <v>131.92266380236302</v>
      </c>
    </row>
    <row r="375" spans="1:4">
      <c r="A375" t="s">
        <v>62</v>
      </c>
    </row>
    <row r="377" spans="1:4">
      <c r="A377" t="s">
        <v>45</v>
      </c>
      <c r="B377" t="s">
        <v>27</v>
      </c>
      <c r="D377" t="s">
        <v>27</v>
      </c>
    </row>
    <row r="378" spans="1:4">
      <c r="A378">
        <v>1</v>
      </c>
      <c r="B378">
        <v>-396.4757709251104</v>
      </c>
    </row>
    <row r="379" spans="1:4">
      <c r="A379">
        <v>2</v>
      </c>
      <c r="B379">
        <v>113.68421052631578</v>
      </c>
      <c r="D379">
        <v>113.68421052631578</v>
      </c>
    </row>
    <row r="380" spans="1:4">
      <c r="A380">
        <v>3</v>
      </c>
      <c r="B380">
        <v>74.611398963730792</v>
      </c>
      <c r="D380">
        <v>74.611398963730792</v>
      </c>
    </row>
    <row r="381" spans="1:4">
      <c r="A381">
        <v>4</v>
      </c>
      <c r="B381">
        <v>147.59358288770096</v>
      </c>
      <c r="D381">
        <v>147.59358288770096</v>
      </c>
    </row>
    <row r="382" spans="1:4">
      <c r="A382">
        <v>5</v>
      </c>
      <c r="B382">
        <v>123.98523985239875</v>
      </c>
      <c r="D382">
        <v>123.98523985239875</v>
      </c>
    </row>
    <row r="383" spans="1:4">
      <c r="A383">
        <v>6</v>
      </c>
      <c r="B383">
        <v>4.4444444444444606</v>
      </c>
      <c r="D383">
        <v>4.4444444444444606</v>
      </c>
    </row>
    <row r="384" spans="1:4">
      <c r="A384">
        <v>7</v>
      </c>
      <c r="B384">
        <v>176.47058823529414</v>
      </c>
      <c r="D384">
        <v>176.47058823529414</v>
      </c>
    </row>
    <row r="385" spans="1:4">
      <c r="A385">
        <v>8</v>
      </c>
      <c r="B385">
        <v>-5.7692307692310134</v>
      </c>
      <c r="D385">
        <v>330.61224489795882</v>
      </c>
    </row>
    <row r="386" spans="1:4">
      <c r="A386">
        <v>9</v>
      </c>
      <c r="B386">
        <v>330.61224489795882</v>
      </c>
      <c r="D386">
        <v>67.005076142131799</v>
      </c>
    </row>
    <row r="387" spans="1:4">
      <c r="A387">
        <v>10</v>
      </c>
      <c r="B387">
        <v>67.005076142131799</v>
      </c>
    </row>
    <row r="389" spans="1:4">
      <c r="B389">
        <f>AVERAGE(B378:B387)</f>
        <v>63.616178425563405</v>
      </c>
      <c r="D389">
        <f>AVERAGE(D378:D386)</f>
        <v>129.80084824374694</v>
      </c>
    </row>
    <row r="391" spans="1:4">
      <c r="A391" t="s">
        <v>63</v>
      </c>
    </row>
    <row r="394" spans="1:4">
      <c r="A394" t="s">
        <v>45</v>
      </c>
      <c r="B394" t="s">
        <v>27</v>
      </c>
      <c r="D394" t="s">
        <v>27</v>
      </c>
    </row>
    <row r="395" spans="1:4">
      <c r="A395">
        <v>1</v>
      </c>
      <c r="B395">
        <v>195.59471365638771</v>
      </c>
      <c r="D395">
        <v>195.59471365638771</v>
      </c>
    </row>
    <row r="396" spans="1:4">
      <c r="A396">
        <v>2</v>
      </c>
      <c r="B396">
        <v>322.10526315789519</v>
      </c>
      <c r="D396">
        <v>322.10526315789519</v>
      </c>
    </row>
    <row r="397" spans="1:4">
      <c r="A397">
        <v>3</v>
      </c>
      <c r="B397">
        <v>254.9222797927462</v>
      </c>
      <c r="D397">
        <v>254.9222797927462</v>
      </c>
    </row>
    <row r="398" spans="1:4">
      <c r="A398">
        <v>4</v>
      </c>
      <c r="B398">
        <v>128.34224598930493</v>
      </c>
      <c r="D398">
        <v>128.34224598930493</v>
      </c>
    </row>
    <row r="399" spans="1:4">
      <c r="A399">
        <v>5</v>
      </c>
      <c r="B399">
        <v>270.11070110701121</v>
      </c>
      <c r="D399">
        <v>270.11070110701121</v>
      </c>
    </row>
    <row r="400" spans="1:4">
      <c r="A400">
        <v>6</v>
      </c>
      <c r="B400">
        <v>1471.1111111111115</v>
      </c>
      <c r="D400">
        <v>1471.1111111111115</v>
      </c>
    </row>
    <row r="401" spans="1:4">
      <c r="A401">
        <v>7</v>
      </c>
      <c r="B401">
        <v>-5.8823529411763227</v>
      </c>
      <c r="D401">
        <v>525</v>
      </c>
    </row>
    <row r="402" spans="1:4">
      <c r="A402">
        <v>8</v>
      </c>
      <c r="B402">
        <v>525</v>
      </c>
      <c r="D402">
        <v>208.16326530612236</v>
      </c>
    </row>
    <row r="403" spans="1:4">
      <c r="A403">
        <v>9</v>
      </c>
      <c r="B403">
        <v>208.16326530612236</v>
      </c>
      <c r="D403">
        <v>201.01522842639602</v>
      </c>
    </row>
    <row r="404" spans="1:4">
      <c r="A404">
        <v>10</v>
      </c>
      <c r="B404">
        <v>201.01522842639602</v>
      </c>
    </row>
    <row r="405" spans="1:4">
      <c r="A405" t="s">
        <v>64</v>
      </c>
    </row>
    <row r="406" spans="1:4">
      <c r="B406">
        <f>AVERAGE(B395:B404)</f>
        <v>357.04824556057986</v>
      </c>
      <c r="D406">
        <f>AVERAGE(D395:D403)</f>
        <v>397.37386761633053</v>
      </c>
    </row>
    <row r="409" spans="1:4">
      <c r="A409" s="6" t="s">
        <v>65</v>
      </c>
    </row>
    <row r="411" spans="1:4">
      <c r="D411" s="6" t="s">
        <v>65</v>
      </c>
    </row>
    <row r="412" spans="1:4">
      <c r="A412" t="s">
        <v>45</v>
      </c>
      <c r="B412" t="s">
        <v>27</v>
      </c>
      <c r="D412" t="s">
        <v>27</v>
      </c>
    </row>
    <row r="413" spans="1:4">
      <c r="A413">
        <v>1</v>
      </c>
      <c r="B413">
        <v>-27.067669172932089</v>
      </c>
      <c r="D413">
        <v>136.03238866396737</v>
      </c>
    </row>
    <row r="414" spans="1:4">
      <c r="A414">
        <v>2</v>
      </c>
      <c r="B414">
        <v>136.03238866396737</v>
      </c>
      <c r="D414">
        <v>127.37430167597742</v>
      </c>
    </row>
    <row r="415" spans="1:4">
      <c r="A415">
        <v>3</v>
      </c>
      <c r="B415">
        <v>127.37430167597742</v>
      </c>
      <c r="D415">
        <v>249.63503649635015</v>
      </c>
    </row>
    <row r="416" spans="1:4">
      <c r="A416">
        <v>4</v>
      </c>
      <c r="B416">
        <v>249.63503649635015</v>
      </c>
      <c r="D416">
        <v>199.12663755458516</v>
      </c>
    </row>
    <row r="417" spans="1:4">
      <c r="A417">
        <v>5</v>
      </c>
      <c r="B417">
        <v>199.12663755458516</v>
      </c>
      <c r="D417">
        <v>393.44262295081955</v>
      </c>
    </row>
    <row r="418" spans="1:4">
      <c r="A418">
        <v>6</v>
      </c>
      <c r="B418">
        <v>393.44262295081955</v>
      </c>
      <c r="D418">
        <v>398.13084112149539</v>
      </c>
    </row>
    <row r="419" spans="1:4">
      <c r="A419">
        <v>7</v>
      </c>
      <c r="B419">
        <v>-7.7669902912619131</v>
      </c>
      <c r="D419">
        <v>197.64705882352945</v>
      </c>
    </row>
    <row r="420" spans="1:4">
      <c r="A420">
        <v>8</v>
      </c>
      <c r="B420">
        <v>398.13084112149539</v>
      </c>
      <c r="D420">
        <v>12.500000000000165</v>
      </c>
    </row>
    <row r="421" spans="1:4">
      <c r="A421">
        <v>9</v>
      </c>
      <c r="B421">
        <v>197.64705882352945</v>
      </c>
    </row>
    <row r="422" spans="1:4">
      <c r="A422">
        <v>10</v>
      </c>
      <c r="B422">
        <v>12.500000000000165</v>
      </c>
    </row>
    <row r="423" spans="1:4">
      <c r="A423" t="s">
        <v>36</v>
      </c>
    </row>
    <row r="424" spans="1:4">
      <c r="B424">
        <f>AVERAGE(B413:B422)</f>
        <v>167.90542278225308</v>
      </c>
      <c r="D424">
        <f>AVERAGE(D413:D420)</f>
        <v>214.23611091084061</v>
      </c>
    </row>
    <row r="426" spans="1:4">
      <c r="A426" t="s">
        <v>60</v>
      </c>
    </row>
    <row r="429" spans="1:4">
      <c r="A429" t="s">
        <v>45</v>
      </c>
      <c r="B429" t="s">
        <v>27</v>
      </c>
      <c r="D429" t="s">
        <v>27</v>
      </c>
    </row>
    <row r="430" spans="1:4">
      <c r="A430">
        <v>1</v>
      </c>
      <c r="B430">
        <v>157.89473684210532</v>
      </c>
      <c r="D430">
        <v>157.89473684210532</v>
      </c>
    </row>
    <row r="431" spans="1:4">
      <c r="A431">
        <v>2</v>
      </c>
      <c r="B431">
        <v>150.60728744939274</v>
      </c>
      <c r="D431">
        <v>150.60728744939274</v>
      </c>
    </row>
    <row r="432" spans="1:4">
      <c r="A432">
        <v>3</v>
      </c>
      <c r="B432">
        <v>341.89944134078229</v>
      </c>
      <c r="D432">
        <v>341.89944134078229</v>
      </c>
    </row>
    <row r="433" spans="1:4">
      <c r="A433">
        <v>4</v>
      </c>
      <c r="B433">
        <v>118.24817518248176</v>
      </c>
      <c r="D433">
        <v>118.24817518248176</v>
      </c>
    </row>
    <row r="434" spans="1:4">
      <c r="A434">
        <v>5</v>
      </c>
      <c r="B434">
        <v>141.48471615720524</v>
      </c>
      <c r="D434">
        <v>141.48471615720524</v>
      </c>
    </row>
    <row r="435" spans="1:4">
      <c r="A435">
        <v>6</v>
      </c>
      <c r="B435">
        <v>347.54098360655723</v>
      </c>
      <c r="D435">
        <v>347.54098360655723</v>
      </c>
    </row>
    <row r="436" spans="1:4">
      <c r="A436">
        <v>7</v>
      </c>
      <c r="B436">
        <v>97.087378640776521</v>
      </c>
      <c r="D436">
        <v>97.087378640776521</v>
      </c>
    </row>
    <row r="437" spans="1:4">
      <c r="A437">
        <v>8</v>
      </c>
      <c r="B437">
        <v>252.3364485981312</v>
      </c>
      <c r="D437">
        <v>252.3364485981312</v>
      </c>
    </row>
    <row r="438" spans="1:4">
      <c r="A438">
        <v>9</v>
      </c>
      <c r="B438">
        <v>348.23529411764696</v>
      </c>
      <c r="D438">
        <v>348.23529411764696</v>
      </c>
    </row>
    <row r="439" spans="1:4">
      <c r="A439">
        <v>10</v>
      </c>
      <c r="B439">
        <v>154.16666666666654</v>
      </c>
      <c r="D439">
        <v>154.16666666666654</v>
      </c>
    </row>
    <row r="440" spans="1:4">
      <c r="A440" t="s">
        <v>9</v>
      </c>
    </row>
    <row r="442" spans="1:4">
      <c r="B442">
        <f>AVERAGE(B431:B440)</f>
        <v>216.84515463996007</v>
      </c>
      <c r="D442">
        <f>AVERAGE(D431:D440)</f>
        <v>216.84515463996007</v>
      </c>
    </row>
    <row r="445" spans="1:4">
      <c r="A445" t="s">
        <v>55</v>
      </c>
    </row>
    <row r="447" spans="1:4">
      <c r="A447" t="s">
        <v>45</v>
      </c>
      <c r="B447" t="s">
        <v>27</v>
      </c>
      <c r="D447" t="s">
        <v>27</v>
      </c>
    </row>
    <row r="448" spans="1:4">
      <c r="A448">
        <v>1</v>
      </c>
      <c r="B448">
        <v>212.03007518796989</v>
      </c>
      <c r="D448">
        <v>212.03007518796989</v>
      </c>
    </row>
    <row r="449" spans="1:4">
      <c r="A449">
        <v>2</v>
      </c>
      <c r="B449">
        <v>102.02429149797578</v>
      </c>
      <c r="D449">
        <v>102.02429149797578</v>
      </c>
    </row>
    <row r="450" spans="1:4">
      <c r="A450">
        <v>3</v>
      </c>
      <c r="B450">
        <v>-107.26256983240221</v>
      </c>
      <c r="D450">
        <v>144.52554744525557</v>
      </c>
    </row>
    <row r="451" spans="1:4">
      <c r="A451">
        <v>4</v>
      </c>
      <c r="B451">
        <v>144.52554744525557</v>
      </c>
      <c r="D451">
        <v>83.84279475982504</v>
      </c>
    </row>
    <row r="452" spans="1:4">
      <c r="A452">
        <v>5</v>
      </c>
      <c r="B452">
        <v>83.84279475982504</v>
      </c>
      <c r="D452">
        <v>32.786885245901644</v>
      </c>
    </row>
    <row r="453" spans="1:4">
      <c r="A453">
        <v>6</v>
      </c>
      <c r="B453">
        <v>32.786885245901644</v>
      </c>
      <c r="D453">
        <v>54.368932038834899</v>
      </c>
    </row>
    <row r="454" spans="1:4">
      <c r="A454">
        <v>7</v>
      </c>
      <c r="B454">
        <v>54.368932038834899</v>
      </c>
      <c r="D454">
        <v>145.79439252336448</v>
      </c>
    </row>
    <row r="455" spans="1:4">
      <c r="A455">
        <v>8</v>
      </c>
      <c r="B455">
        <v>145.79439252336448</v>
      </c>
      <c r="D455">
        <v>37.647058823529534</v>
      </c>
    </row>
    <row r="456" spans="1:4">
      <c r="A456">
        <v>9</v>
      </c>
      <c r="B456">
        <v>37.647058823529534</v>
      </c>
      <c r="D456">
        <v>37.5</v>
      </c>
    </row>
    <row r="457" spans="1:4">
      <c r="A457">
        <v>10</v>
      </c>
      <c r="B457">
        <v>37.5</v>
      </c>
    </row>
    <row r="462" spans="1:4">
      <c r="A462" t="s">
        <v>62</v>
      </c>
    </row>
    <row r="465" spans="1:4">
      <c r="A465" t="s">
        <v>45</v>
      </c>
      <c r="B465" t="s">
        <v>27</v>
      </c>
      <c r="D465" t="s">
        <v>27</v>
      </c>
    </row>
    <row r="466" spans="1:4">
      <c r="A466">
        <v>1</v>
      </c>
      <c r="B466">
        <v>320.30075187969925</v>
      </c>
      <c r="D466">
        <v>320.30075187969925</v>
      </c>
    </row>
    <row r="467" spans="1:4">
      <c r="A467">
        <v>2</v>
      </c>
      <c r="B467">
        <v>126.31578947368411</v>
      </c>
      <c r="D467">
        <v>126.31578947368411</v>
      </c>
    </row>
    <row r="468" spans="1:4">
      <c r="A468">
        <v>3</v>
      </c>
      <c r="B468">
        <v>214.52513966480407</v>
      </c>
      <c r="D468">
        <v>214.52513966480407</v>
      </c>
    </row>
    <row r="469" spans="1:4">
      <c r="A469">
        <v>4</v>
      </c>
      <c r="B469">
        <v>197.08029197080259</v>
      </c>
      <c r="D469">
        <v>197.08029197080259</v>
      </c>
    </row>
    <row r="470" spans="1:4">
      <c r="A470">
        <v>5</v>
      </c>
      <c r="B470">
        <v>214.84716157205247</v>
      </c>
      <c r="D470">
        <v>214.84716157205247</v>
      </c>
    </row>
    <row r="471" spans="1:4">
      <c r="A471">
        <v>6</v>
      </c>
      <c r="B471">
        <v>32.786885245901523</v>
      </c>
      <c r="D471">
        <v>32.786885245901523</v>
      </c>
    </row>
    <row r="472" spans="1:4">
      <c r="A472">
        <v>7</v>
      </c>
      <c r="B472">
        <v>159.22330097087385</v>
      </c>
      <c r="D472">
        <v>159.22330097087385</v>
      </c>
    </row>
    <row r="473" spans="1:4">
      <c r="A473">
        <v>8</v>
      </c>
      <c r="B473">
        <v>235.51401869158875</v>
      </c>
      <c r="D473">
        <v>235.51401869158875</v>
      </c>
    </row>
    <row r="474" spans="1:4">
      <c r="A474">
        <v>9</v>
      </c>
      <c r="B474">
        <v>296.47058823529409</v>
      </c>
      <c r="D474">
        <v>296.47058823529409</v>
      </c>
    </row>
    <row r="475" spans="1:4">
      <c r="A475">
        <v>10</v>
      </c>
      <c r="B475">
        <v>320.83333333333354</v>
      </c>
      <c r="D475">
        <v>320.83333333333354</v>
      </c>
    </row>
    <row r="477" spans="1:4">
      <c r="B477">
        <f>AVERAGE(B466:B475)</f>
        <v>211.78972610380342</v>
      </c>
      <c r="D477">
        <f>AVERAGE(D466:D475)</f>
        <v>211.78972610380342</v>
      </c>
    </row>
    <row r="479" spans="1:4">
      <c r="A479" t="s">
        <v>52</v>
      </c>
    </row>
    <row r="483" spans="1:4">
      <c r="A483" t="s">
        <v>45</v>
      </c>
      <c r="B483" t="s">
        <v>27</v>
      </c>
      <c r="D483" t="s">
        <v>27</v>
      </c>
    </row>
    <row r="484" spans="1:4">
      <c r="A484">
        <v>1</v>
      </c>
      <c r="B484">
        <v>365.41353383458653</v>
      </c>
      <c r="D484">
        <v>365.41353383458653</v>
      </c>
    </row>
    <row r="485" spans="1:4">
      <c r="A485">
        <v>2</v>
      </c>
      <c r="B485">
        <v>24.291497975708612</v>
      </c>
      <c r="D485">
        <v>24.291497975708612</v>
      </c>
    </row>
    <row r="486" spans="1:4">
      <c r="A486">
        <v>3</v>
      </c>
      <c r="B486">
        <v>-154.18994413407822</v>
      </c>
      <c r="D486">
        <v>65.693430656934638</v>
      </c>
    </row>
    <row r="487" spans="1:4">
      <c r="A487">
        <v>4</v>
      </c>
      <c r="B487">
        <v>65.693430656934638</v>
      </c>
      <c r="D487">
        <v>83.842794759825154</v>
      </c>
    </row>
    <row r="488" spans="1:4">
      <c r="A488">
        <v>5</v>
      </c>
      <c r="B488">
        <v>83.842794759825154</v>
      </c>
      <c r="D488">
        <v>85.245901639344453</v>
      </c>
    </row>
    <row r="489" spans="1:4">
      <c r="A489">
        <v>6</v>
      </c>
      <c r="B489">
        <v>85.245901639344453</v>
      </c>
      <c r="D489">
        <v>15.533980582524444</v>
      </c>
    </row>
    <row r="490" spans="1:4">
      <c r="A490">
        <v>7</v>
      </c>
      <c r="B490">
        <v>15.533980582524444</v>
      </c>
      <c r="D490">
        <v>16.822429906541927</v>
      </c>
    </row>
    <row r="491" spans="1:4">
      <c r="A491">
        <v>8</v>
      </c>
      <c r="B491">
        <v>16.822429906541927</v>
      </c>
      <c r="D491">
        <v>28.235294117647069</v>
      </c>
    </row>
    <row r="492" spans="1:4">
      <c r="A492">
        <v>9</v>
      </c>
      <c r="B492">
        <v>28.235294117647069</v>
      </c>
      <c r="D492">
        <v>487.5</v>
      </c>
    </row>
    <row r="493" spans="1:4">
      <c r="A493">
        <v>10</v>
      </c>
      <c r="B493">
        <v>487.5</v>
      </c>
    </row>
    <row r="496" spans="1:4">
      <c r="B496">
        <f>AVERAGE(B485:B494)</f>
        <v>72.552820611605341</v>
      </c>
      <c r="D496">
        <f>AVERAGE(D485:D494)</f>
        <v>100.8956662048158</v>
      </c>
    </row>
    <row r="498" spans="1:4">
      <c r="A498" s="6" t="s">
        <v>66</v>
      </c>
    </row>
    <row r="500" spans="1:4">
      <c r="D500" s="6" t="s">
        <v>66</v>
      </c>
    </row>
    <row r="501" spans="1:4">
      <c r="A501" t="s">
        <v>45</v>
      </c>
      <c r="B501" t="s">
        <v>27</v>
      </c>
      <c r="D501" t="s">
        <v>27</v>
      </c>
    </row>
    <row r="502" spans="1:4">
      <c r="A502">
        <v>1</v>
      </c>
      <c r="B502">
        <v>125.37313432835815</v>
      </c>
      <c r="D502">
        <v>125.37313432835815</v>
      </c>
    </row>
    <row r="503" spans="1:4">
      <c r="A503">
        <v>2</v>
      </c>
      <c r="B503">
        <v>64.056939501779368</v>
      </c>
      <c r="D503">
        <v>64.056939501779368</v>
      </c>
    </row>
    <row r="504" spans="1:4">
      <c r="A504">
        <v>3</v>
      </c>
      <c r="B504">
        <v>153.19148936170211</v>
      </c>
      <c r="D504">
        <v>153.19148936170211</v>
      </c>
    </row>
    <row r="505" spans="1:4">
      <c r="A505">
        <v>4</v>
      </c>
      <c r="B505">
        <v>129.82456140350899</v>
      </c>
      <c r="D505">
        <v>129.82456140350899</v>
      </c>
    </row>
    <row r="506" spans="1:4">
      <c r="A506">
        <v>5</v>
      </c>
      <c r="B506">
        <v>77.005347593582826</v>
      </c>
      <c r="D506">
        <v>77.005347593582826</v>
      </c>
    </row>
    <row r="507" spans="1:4">
      <c r="A507">
        <v>6</v>
      </c>
      <c r="B507">
        <v>29.268292682926901</v>
      </c>
      <c r="D507">
        <v>29.268292682926901</v>
      </c>
    </row>
    <row r="508" spans="1:4">
      <c r="A508">
        <v>7</v>
      </c>
      <c r="B508">
        <v>23.595505617977505</v>
      </c>
      <c r="D508">
        <v>23.595505617977505</v>
      </c>
    </row>
    <row r="509" spans="1:4">
      <c r="A509">
        <v>8</v>
      </c>
      <c r="B509">
        <v>78.431372549019756</v>
      </c>
      <c r="D509">
        <v>78.431372549019756</v>
      </c>
    </row>
    <row r="510" spans="1:4">
      <c r="A510">
        <v>9</v>
      </c>
      <c r="B510">
        <v>270.63829787234039</v>
      </c>
      <c r="D510">
        <v>270.63829787234039</v>
      </c>
    </row>
    <row r="511" spans="1:4">
      <c r="A511">
        <v>10</v>
      </c>
      <c r="B511">
        <v>108.33333333333346</v>
      </c>
      <c r="D511">
        <v>108.33333333333346</v>
      </c>
    </row>
    <row r="513" spans="1:4">
      <c r="B513">
        <f>AVERAGE(B502:B511)</f>
        <v>105.97182742445295</v>
      </c>
      <c r="D513">
        <f>AVERAGE(D502:D511)</f>
        <v>105.97182742445295</v>
      </c>
    </row>
    <row r="516" spans="1:4">
      <c r="A516" t="s">
        <v>67</v>
      </c>
    </row>
    <row r="518" spans="1:4">
      <c r="A518" t="s">
        <v>45</v>
      </c>
      <c r="B518" t="s">
        <v>27</v>
      </c>
      <c r="D518" t="s">
        <v>27</v>
      </c>
    </row>
    <row r="519" spans="1:4">
      <c r="A519">
        <v>1</v>
      </c>
      <c r="B519">
        <v>165.67164179104472</v>
      </c>
      <c r="D519">
        <v>165.67164179104472</v>
      </c>
    </row>
    <row r="520" spans="1:4">
      <c r="A520">
        <v>2</v>
      </c>
      <c r="B520">
        <v>123.84341637010668</v>
      </c>
      <c r="D520">
        <v>123.84341637010668</v>
      </c>
    </row>
    <row r="521" spans="1:4">
      <c r="A521">
        <v>3</v>
      </c>
      <c r="B521">
        <v>174.46808510638294</v>
      </c>
      <c r="D521">
        <v>174.46808510638294</v>
      </c>
    </row>
    <row r="522" spans="1:4">
      <c r="A522">
        <v>4</v>
      </c>
      <c r="B522">
        <v>-31.57894736842108</v>
      </c>
      <c r="D522">
        <v>118.71657754010691</v>
      </c>
    </row>
    <row r="523" spans="1:4">
      <c r="A523">
        <v>5</v>
      </c>
      <c r="B523">
        <v>118.71657754010691</v>
      </c>
      <c r="D523">
        <v>151.21951219512209</v>
      </c>
    </row>
    <row r="524" spans="1:4">
      <c r="A524">
        <v>6</v>
      </c>
      <c r="B524">
        <v>151.21951219512209</v>
      </c>
      <c r="D524">
        <v>131.4606741573032</v>
      </c>
    </row>
    <row r="525" spans="1:4">
      <c r="A525">
        <v>7</v>
      </c>
      <c r="B525">
        <v>131.4606741573032</v>
      </c>
      <c r="D525">
        <v>478.43137254901973</v>
      </c>
    </row>
    <row r="526" spans="1:4">
      <c r="A526">
        <v>8</v>
      </c>
      <c r="B526">
        <v>478.43137254901973</v>
      </c>
      <c r="D526">
        <v>148.08510638297864</v>
      </c>
    </row>
    <row r="527" spans="1:4">
      <c r="A527">
        <v>9</v>
      </c>
      <c r="B527">
        <v>148.08510638297864</v>
      </c>
      <c r="D527">
        <v>120.83333333333363</v>
      </c>
    </row>
    <row r="528" spans="1:4">
      <c r="A528">
        <v>10</v>
      </c>
      <c r="B528">
        <v>120.83333333333363</v>
      </c>
    </row>
    <row r="530" spans="1:4">
      <c r="B530">
        <f>AVERAGE(B519:B528)</f>
        <v>158.11507720569776</v>
      </c>
      <c r="D530">
        <f>AVERAGE(D519:D527)</f>
        <v>179.1921910472665</v>
      </c>
    </row>
    <row r="534" spans="1:4">
      <c r="A534" t="s">
        <v>61</v>
      </c>
    </row>
    <row r="536" spans="1:4">
      <c r="A536" t="s">
        <v>45</v>
      </c>
      <c r="B536" t="s">
        <v>27</v>
      </c>
      <c r="D536" t="s">
        <v>27</v>
      </c>
    </row>
    <row r="537" spans="1:4">
      <c r="A537">
        <v>1</v>
      </c>
      <c r="B537">
        <v>-85.074626865671718</v>
      </c>
      <c r="D537">
        <v>23.5955056179777</v>
      </c>
    </row>
    <row r="538" spans="1:4">
      <c r="A538">
        <v>2</v>
      </c>
      <c r="B538">
        <v>-132.38434163701081</v>
      </c>
      <c r="D538">
        <v>132.76595744680853</v>
      </c>
    </row>
    <row r="539" spans="1:4">
      <c r="A539">
        <v>3</v>
      </c>
      <c r="B539">
        <v>-80.851063829786924</v>
      </c>
    </row>
    <row r="540" spans="1:4">
      <c r="A540">
        <v>4</v>
      </c>
      <c r="B540">
        <v>-45.614035087719181</v>
      </c>
    </row>
    <row r="541" spans="1:4">
      <c r="A541">
        <v>5</v>
      </c>
      <c r="B541">
        <v>-89.839572192513373</v>
      </c>
    </row>
    <row r="542" spans="1:4">
      <c r="A542">
        <v>6</v>
      </c>
      <c r="B542">
        <v>-121.95121951219545</v>
      </c>
    </row>
    <row r="543" spans="1:4">
      <c r="A543">
        <v>7</v>
      </c>
      <c r="B543">
        <v>23.5955056179777</v>
      </c>
    </row>
    <row r="544" spans="1:4">
      <c r="A544">
        <v>8</v>
      </c>
      <c r="B544">
        <v>-258.82352941176532</v>
      </c>
    </row>
    <row r="545" spans="1:4">
      <c r="A545">
        <v>9</v>
      </c>
      <c r="B545">
        <v>132.76595744680853</v>
      </c>
    </row>
    <row r="546" spans="1:4">
      <c r="A546">
        <v>10</v>
      </c>
      <c r="B546">
        <v>-79.166666666666742</v>
      </c>
    </row>
    <row r="548" spans="1:4">
      <c r="B548">
        <f>AVERAGE(B537:B546)</f>
        <v>-73.734359213854333</v>
      </c>
      <c r="D548">
        <f>AVERAGE(D537:D546)</f>
        <v>78.180731532393111</v>
      </c>
    </row>
    <row r="552" spans="1:4">
      <c r="A552" t="s">
        <v>68</v>
      </c>
    </row>
    <row r="554" spans="1:4">
      <c r="A554" t="s">
        <v>45</v>
      </c>
      <c r="B554" t="s">
        <v>27</v>
      </c>
      <c r="D554" t="s">
        <v>27</v>
      </c>
    </row>
    <row r="555" spans="1:4">
      <c r="A555">
        <v>1</v>
      </c>
      <c r="B555">
        <v>147.761194029851</v>
      </c>
      <c r="D555">
        <v>147.761194029851</v>
      </c>
    </row>
    <row r="556" spans="1:4">
      <c r="A556">
        <v>2</v>
      </c>
      <c r="B556">
        <v>260.4982206405694</v>
      </c>
      <c r="D556">
        <v>260.4982206405694</v>
      </c>
    </row>
    <row r="557" spans="1:4">
      <c r="A557">
        <v>3</v>
      </c>
      <c r="B557">
        <v>38.297872340425698</v>
      </c>
      <c r="D557">
        <v>38.297872340425698</v>
      </c>
    </row>
    <row r="558" spans="1:4">
      <c r="A558">
        <v>4</v>
      </c>
      <c r="B558">
        <v>42.105263157894647</v>
      </c>
      <c r="D558">
        <v>42.105263157894647</v>
      </c>
    </row>
    <row r="559" spans="1:4">
      <c r="A559">
        <v>5</v>
      </c>
      <c r="B559">
        <v>102.67379679144382</v>
      </c>
      <c r="D559">
        <v>102.67379679144382</v>
      </c>
    </row>
    <row r="560" spans="1:4">
      <c r="A560">
        <v>6</v>
      </c>
      <c r="B560">
        <v>43.902439024390006</v>
      </c>
      <c r="D560">
        <v>43.902439024390006</v>
      </c>
    </row>
    <row r="561" spans="1:4">
      <c r="A561">
        <v>7</v>
      </c>
      <c r="B561">
        <v>138.20224719101117</v>
      </c>
      <c r="D561">
        <v>138.20224719101117</v>
      </c>
    </row>
    <row r="562" spans="1:4">
      <c r="A562">
        <v>8</v>
      </c>
      <c r="B562">
        <v>70.588235294117268</v>
      </c>
      <c r="D562">
        <v>70.588235294117268</v>
      </c>
    </row>
    <row r="563" spans="1:4">
      <c r="A563">
        <v>9</v>
      </c>
      <c r="B563">
        <v>178.72340425531922</v>
      </c>
      <c r="D563">
        <v>178.72340425531922</v>
      </c>
    </row>
    <row r="564" spans="1:4">
      <c r="A564">
        <v>10</v>
      </c>
      <c r="B564">
        <v>150</v>
      </c>
      <c r="D564">
        <v>150</v>
      </c>
    </row>
    <row r="567" spans="1:4">
      <c r="B567">
        <f>AVERAGE(B556:B565)</f>
        <v>113.88794207724125</v>
      </c>
      <c r="D567">
        <f>AVERAGE(D556:D565)</f>
        <v>113.88794207724125</v>
      </c>
    </row>
    <row r="570" spans="1:4">
      <c r="A570" t="s">
        <v>52</v>
      </c>
    </row>
    <row r="572" spans="1:4">
      <c r="A572" t="s">
        <v>45</v>
      </c>
      <c r="B572" t="s">
        <v>27</v>
      </c>
      <c r="D572" t="s">
        <v>27</v>
      </c>
    </row>
    <row r="573" spans="1:4">
      <c r="A573">
        <v>1</v>
      </c>
      <c r="B573">
        <v>17.910447761194128</v>
      </c>
      <c r="D573">
        <v>17.910447761194128</v>
      </c>
    </row>
    <row r="574" spans="1:4">
      <c r="A574">
        <v>2</v>
      </c>
      <c r="B574">
        <v>-21.352313167259631</v>
      </c>
      <c r="D574">
        <v>110.63829787234042</v>
      </c>
    </row>
    <row r="575" spans="1:4">
      <c r="A575">
        <v>3</v>
      </c>
      <c r="B575">
        <v>110.63829787234042</v>
      </c>
      <c r="D575">
        <v>10.526315789473525</v>
      </c>
    </row>
    <row r="576" spans="1:4">
      <c r="A576">
        <v>4</v>
      </c>
      <c r="B576">
        <v>10.526315789473525</v>
      </c>
      <c r="D576">
        <v>48.128342245989188</v>
      </c>
    </row>
    <row r="577" spans="1:4">
      <c r="A577">
        <v>5</v>
      </c>
      <c r="B577">
        <v>48.128342245989188</v>
      </c>
      <c r="D577">
        <v>9.026203452237045E-14</v>
      </c>
    </row>
    <row r="578" spans="1:4">
      <c r="A578">
        <v>6</v>
      </c>
      <c r="B578">
        <v>9.026203452237045E-14</v>
      </c>
      <c r="D578">
        <v>141.57303370786519</v>
      </c>
    </row>
    <row r="579" spans="1:4">
      <c r="A579">
        <v>7</v>
      </c>
      <c r="B579">
        <v>141.57303370786519</v>
      </c>
      <c r="D579">
        <v>125.49019607843164</v>
      </c>
    </row>
    <row r="580" spans="1:4">
      <c r="A580">
        <v>8</v>
      </c>
      <c r="B580">
        <v>125.49019607843164</v>
      </c>
      <c r="D580">
        <v>56.170212765957253</v>
      </c>
    </row>
    <row r="581" spans="1:4">
      <c r="A581">
        <v>9</v>
      </c>
      <c r="B581">
        <v>56.170212765957253</v>
      </c>
    </row>
    <row r="582" spans="1:4">
      <c r="A582">
        <v>10</v>
      </c>
      <c r="B582">
        <v>-20.833333333333552</v>
      </c>
    </row>
    <row r="584" spans="1:4">
      <c r="B584">
        <f>AVERAGE(B573:B582)</f>
        <v>46.825119972065828</v>
      </c>
      <c r="D584">
        <f>AVERAGE(D573:D582)</f>
        <v>63.804605777656427</v>
      </c>
    </row>
    <row r="588" spans="1:4">
      <c r="A588" s="6" t="s">
        <v>69</v>
      </c>
    </row>
    <row r="590" spans="1:4">
      <c r="D590" s="6" t="s">
        <v>69</v>
      </c>
    </row>
    <row r="591" spans="1:4">
      <c r="A591" t="s">
        <v>45</v>
      </c>
      <c r="B591" t="s">
        <v>27</v>
      </c>
      <c r="D591" t="s">
        <v>27</v>
      </c>
    </row>
    <row r="592" spans="1:4">
      <c r="A592">
        <v>1</v>
      </c>
      <c r="B592">
        <v>141.89189189189173</v>
      </c>
      <c r="D592">
        <v>141.89189189189173</v>
      </c>
    </row>
    <row r="593" spans="1:4">
      <c r="A593">
        <v>2</v>
      </c>
      <c r="B593">
        <v>135.65217391304336</v>
      </c>
      <c r="D593">
        <v>135.65217391304336</v>
      </c>
    </row>
    <row r="594" spans="1:4">
      <c r="A594">
        <v>3</v>
      </c>
      <c r="B594">
        <v>160.36866359447006</v>
      </c>
      <c r="D594">
        <v>160.36866359447006</v>
      </c>
    </row>
    <row r="595" spans="1:4">
      <c r="A595">
        <v>4</v>
      </c>
      <c r="B595">
        <v>120.40133779264207</v>
      </c>
      <c r="D595">
        <v>120.40133779264207</v>
      </c>
    </row>
    <row r="596" spans="1:4">
      <c r="A596">
        <v>5</v>
      </c>
      <c r="B596">
        <v>103.44827586206907</v>
      </c>
      <c r="D596">
        <v>103.44827586206907</v>
      </c>
    </row>
    <row r="597" spans="1:4">
      <c r="A597">
        <v>6</v>
      </c>
      <c r="B597">
        <v>204.12371134020623</v>
      </c>
      <c r="D597">
        <v>204.12371134020623</v>
      </c>
    </row>
    <row r="598" spans="1:4">
      <c r="A598">
        <v>7</v>
      </c>
      <c r="B598">
        <v>231.42857142857105</v>
      </c>
      <c r="D598">
        <v>231.42857142857105</v>
      </c>
    </row>
    <row r="599" spans="1:4">
      <c r="A599">
        <v>8</v>
      </c>
      <c r="B599">
        <v>444.85981308411232</v>
      </c>
      <c r="D599">
        <v>444.85981308411232</v>
      </c>
    </row>
    <row r="600" spans="1:4">
      <c r="A600">
        <v>9</v>
      </c>
      <c r="B600">
        <v>81.578947368421183</v>
      </c>
      <c r="D600">
        <v>81.578947368421183</v>
      </c>
    </row>
    <row r="601" spans="1:4">
      <c r="A601">
        <v>10</v>
      </c>
      <c r="B601">
        <v>174.62686567164204</v>
      </c>
      <c r="D601">
        <v>174.62686567164204</v>
      </c>
    </row>
    <row r="604" spans="1:4">
      <c r="B604">
        <f>AVERAGE(B593:B602)</f>
        <v>184.05426222835305</v>
      </c>
      <c r="D604">
        <f>AVERAGE(D593:D602)</f>
        <v>184.05426222835305</v>
      </c>
    </row>
    <row r="608" spans="1:4">
      <c r="A608" t="s">
        <v>45</v>
      </c>
      <c r="B608" t="s">
        <v>27</v>
      </c>
      <c r="D608" t="s">
        <v>27</v>
      </c>
    </row>
    <row r="609" spans="1:4">
      <c r="A609">
        <v>1</v>
      </c>
      <c r="B609">
        <v>178.37837837837839</v>
      </c>
      <c r="D609">
        <v>178.37837837837839</v>
      </c>
    </row>
    <row r="610" spans="1:4">
      <c r="A610">
        <v>2</v>
      </c>
      <c r="B610">
        <v>120</v>
      </c>
      <c r="D610">
        <v>120</v>
      </c>
    </row>
    <row r="611" spans="1:4">
      <c r="A611">
        <v>3</v>
      </c>
      <c r="B611">
        <v>159.8156682027651</v>
      </c>
      <c r="D611">
        <v>159.8156682027651</v>
      </c>
    </row>
    <row r="612" spans="1:4">
      <c r="A612">
        <v>4</v>
      </c>
      <c r="B612">
        <v>88.294314381271008</v>
      </c>
      <c r="D612">
        <v>88.294314381271008</v>
      </c>
    </row>
    <row r="613" spans="1:4">
      <c r="A613">
        <v>5</v>
      </c>
      <c r="B613">
        <v>103.44827586206934</v>
      </c>
      <c r="D613">
        <v>103.44827586206934</v>
      </c>
    </row>
    <row r="614" spans="1:4">
      <c r="A614">
        <v>6</v>
      </c>
      <c r="B614">
        <v>74.226804123711162</v>
      </c>
      <c r="D614">
        <v>74.226804123711162</v>
      </c>
    </row>
    <row r="615" spans="1:4">
      <c r="A615">
        <v>7</v>
      </c>
      <c r="B615">
        <v>154.28571428571448</v>
      </c>
      <c r="D615">
        <v>154.28571428571448</v>
      </c>
    </row>
    <row r="616" spans="1:4">
      <c r="A616">
        <v>8</v>
      </c>
      <c r="B616">
        <v>160.74766355140198</v>
      </c>
      <c r="D616">
        <v>160.74766355140198</v>
      </c>
    </row>
    <row r="617" spans="1:4">
      <c r="A617">
        <v>9</v>
      </c>
      <c r="B617">
        <v>176.31578947368408</v>
      </c>
      <c r="D617">
        <v>176.31578947368408</v>
      </c>
    </row>
    <row r="618" spans="1:4">
      <c r="A618">
        <v>10</v>
      </c>
      <c r="B618">
        <v>-80.597014925373173</v>
      </c>
    </row>
    <row r="620" spans="1:4">
      <c r="B620">
        <f>AVERAGE(B609:B618)</f>
        <v>113.49155933336223</v>
      </c>
      <c r="D620">
        <f>AVERAGE(D609:D618)</f>
        <v>135.05695647322173</v>
      </c>
    </row>
    <row r="624" spans="1:4">
      <c r="A624" t="s">
        <v>45</v>
      </c>
      <c r="B624" t="s">
        <v>27</v>
      </c>
      <c r="D624" t="s">
        <v>27</v>
      </c>
    </row>
    <row r="625" spans="1:4">
      <c r="A625">
        <v>1</v>
      </c>
      <c r="B625">
        <v>-32.432432432432428</v>
      </c>
      <c r="D625">
        <v>67.826086956521721</v>
      </c>
    </row>
    <row r="626" spans="1:4">
      <c r="A626">
        <v>2</v>
      </c>
      <c r="B626">
        <v>67.826086956521721</v>
      </c>
      <c r="D626">
        <v>2.9704963869569408E-14</v>
      </c>
    </row>
    <row r="627" spans="1:4">
      <c r="A627">
        <v>3</v>
      </c>
      <c r="B627">
        <v>-27.649769585253317</v>
      </c>
    </row>
    <row r="628" spans="1:4">
      <c r="A628">
        <v>4</v>
      </c>
      <c r="B628">
        <v>2.9704963869569408E-14</v>
      </c>
    </row>
    <row r="629" spans="1:4">
      <c r="A629">
        <v>5</v>
      </c>
      <c r="B629">
        <v>-31.034482758620452</v>
      </c>
    </row>
    <row r="630" spans="1:4">
      <c r="A630">
        <v>6</v>
      </c>
      <c r="B630">
        <v>-142.26804123711361</v>
      </c>
    </row>
    <row r="631" spans="1:4">
      <c r="A631">
        <v>7</v>
      </c>
      <c r="B631">
        <v>-145.71428571428558</v>
      </c>
    </row>
    <row r="632" spans="1:4">
      <c r="A632">
        <v>8</v>
      </c>
      <c r="B632">
        <v>-37.383177570093636</v>
      </c>
    </row>
    <row r="633" spans="1:4">
      <c r="A633">
        <v>9</v>
      </c>
      <c r="B633">
        <v>-76.315789473684191</v>
      </c>
    </row>
    <row r="634" spans="1:4">
      <c r="A634">
        <v>10</v>
      </c>
      <c r="B634">
        <v>-4.4776119402987762</v>
      </c>
    </row>
    <row r="636" spans="1:4">
      <c r="B636">
        <f>AVERAGE(B625:B634)</f>
        <v>-42.94495037552602</v>
      </c>
      <c r="D636">
        <f>AVERAGE(D625:D634)</f>
        <v>33.913043478260875</v>
      </c>
    </row>
    <row r="641" spans="1:4">
      <c r="A641" t="s">
        <v>45</v>
      </c>
      <c r="B641" t="s">
        <v>27</v>
      </c>
      <c r="D641" t="s">
        <v>27</v>
      </c>
    </row>
    <row r="642" spans="1:4">
      <c r="A642">
        <v>1</v>
      </c>
      <c r="B642">
        <v>125.6756756756759</v>
      </c>
      <c r="D642">
        <v>125.6756756756759</v>
      </c>
    </row>
    <row r="643" spans="1:4">
      <c r="A643">
        <v>2</v>
      </c>
      <c r="B643">
        <v>125.21739130434752</v>
      </c>
      <c r="D643">
        <v>125.21739130434752</v>
      </c>
    </row>
    <row r="644" spans="1:4">
      <c r="A644">
        <v>3</v>
      </c>
      <c r="B644">
        <v>55.299539170506755</v>
      </c>
      <c r="D644">
        <v>55.299539170506755</v>
      </c>
    </row>
    <row r="645" spans="1:4">
      <c r="A645">
        <v>4</v>
      </c>
      <c r="B645">
        <v>132.44147157190642</v>
      </c>
      <c r="D645">
        <v>132.44147157190642</v>
      </c>
    </row>
    <row r="646" spans="1:4">
      <c r="A646">
        <v>5</v>
      </c>
      <c r="B646">
        <v>25.862068965517189</v>
      </c>
      <c r="D646">
        <v>25.862068965517189</v>
      </c>
    </row>
    <row r="647" spans="1:4">
      <c r="A647">
        <v>6</v>
      </c>
      <c r="B647">
        <v>117.52577319587603</v>
      </c>
      <c r="D647">
        <v>117.52577319587603</v>
      </c>
    </row>
    <row r="648" spans="1:4">
      <c r="A648">
        <v>7</v>
      </c>
      <c r="B648">
        <v>145.71428571428572</v>
      </c>
      <c r="D648">
        <v>145.71428571428572</v>
      </c>
    </row>
    <row r="649" spans="1:4">
      <c r="A649">
        <v>8</v>
      </c>
      <c r="B649">
        <v>-48.598130841121431</v>
      </c>
      <c r="D649">
        <v>57.894736842105452</v>
      </c>
    </row>
    <row r="650" spans="1:4">
      <c r="A650">
        <v>9</v>
      </c>
      <c r="B650">
        <v>57.894736842105452</v>
      </c>
      <c r="D650">
        <v>197.01492537313413</v>
      </c>
    </row>
    <row r="651" spans="1:4">
      <c r="A651">
        <v>10</v>
      </c>
      <c r="B651">
        <v>197.01492537313413</v>
      </c>
    </row>
    <row r="654" spans="1:4">
      <c r="B654">
        <f>AVERAGE(B643:B652)</f>
        <v>89.819117921839748</v>
      </c>
      <c r="D654">
        <f>AVERAGE(D643:D652)</f>
        <v>107.1212740172099</v>
      </c>
    </row>
    <row r="657" spans="1:4">
      <c r="A657" t="s">
        <v>45</v>
      </c>
      <c r="B657" t="s">
        <v>27</v>
      </c>
      <c r="D657" t="s">
        <v>27</v>
      </c>
    </row>
    <row r="658" spans="1:4">
      <c r="A658">
        <v>1</v>
      </c>
      <c r="B658">
        <v>377.02702702702732</v>
      </c>
      <c r="D658">
        <v>377.02702702702732</v>
      </c>
    </row>
    <row r="659" spans="1:4">
      <c r="A659">
        <v>2</v>
      </c>
      <c r="B659">
        <v>-83.47826086956519</v>
      </c>
      <c r="D659">
        <v>25.862068965517246</v>
      </c>
    </row>
    <row r="660" spans="1:4">
      <c r="A660">
        <v>3</v>
      </c>
      <c r="B660">
        <v>-105.06912442396325</v>
      </c>
      <c r="D660">
        <v>98.969072164948656</v>
      </c>
    </row>
    <row r="661" spans="1:4">
      <c r="A661">
        <v>4</v>
      </c>
      <c r="B661">
        <v>-12.04013377926424</v>
      </c>
      <c r="D661">
        <v>34.210526315789494</v>
      </c>
    </row>
    <row r="662" spans="1:4">
      <c r="A662">
        <v>5</v>
      </c>
      <c r="B662">
        <v>25.862068965517246</v>
      </c>
    </row>
    <row r="663" spans="1:4">
      <c r="A663">
        <v>6</v>
      </c>
      <c r="B663">
        <v>98.969072164948656</v>
      </c>
    </row>
    <row r="664" spans="1:4">
      <c r="A664">
        <v>7</v>
      </c>
      <c r="B664">
        <v>-162.85714285714303</v>
      </c>
    </row>
    <row r="665" spans="1:4">
      <c r="A665">
        <v>8</v>
      </c>
      <c r="B665">
        <v>-14.953271028037328</v>
      </c>
    </row>
    <row r="666" spans="1:4">
      <c r="A666">
        <v>9</v>
      </c>
      <c r="B666">
        <v>34.210526315789494</v>
      </c>
    </row>
    <row r="667" spans="1:4">
      <c r="A667">
        <v>10</v>
      </c>
      <c r="B667">
        <v>-58.208955223880864</v>
      </c>
    </row>
    <row r="668" spans="1:4">
      <c r="A668" t="s">
        <v>9</v>
      </c>
    </row>
    <row r="669" spans="1:4">
      <c r="B669">
        <f>AVERAGE(B658:B667)</f>
        <v>9.94618062914288</v>
      </c>
      <c r="D669">
        <f>AVERAGE(D658:D667)</f>
        <v>134.0171736183207</v>
      </c>
    </row>
    <row r="671" spans="1:4">
      <c r="A671" s="6" t="s">
        <v>70</v>
      </c>
      <c r="D671" s="6" t="s">
        <v>70</v>
      </c>
    </row>
    <row r="672" spans="1:4">
      <c r="A672" t="s">
        <v>45</v>
      </c>
      <c r="B672" t="s">
        <v>27</v>
      </c>
      <c r="D672" t="s">
        <v>27</v>
      </c>
    </row>
    <row r="673" spans="1:4">
      <c r="A673">
        <v>1</v>
      </c>
      <c r="B673">
        <v>53.254437869822446</v>
      </c>
      <c r="D673">
        <v>53.254437869822446</v>
      </c>
    </row>
    <row r="674" spans="1:4">
      <c r="A674">
        <v>2</v>
      </c>
      <c r="B674">
        <v>29.268292682926912</v>
      </c>
      <c r="D674">
        <v>29.268292682926912</v>
      </c>
    </row>
    <row r="675" spans="1:4">
      <c r="A675">
        <v>3</v>
      </c>
      <c r="B675">
        <v>85.185185185185176</v>
      </c>
      <c r="D675">
        <v>85.185185185185176</v>
      </c>
    </row>
    <row r="676" spans="1:4">
      <c r="A676">
        <v>4</v>
      </c>
      <c r="B676">
        <v>51.063829787234262</v>
      </c>
      <c r="D676">
        <v>51.063829787234262</v>
      </c>
    </row>
    <row r="677" spans="1:4">
      <c r="A677">
        <v>5</v>
      </c>
      <c r="B677">
        <v>-2.510069446978615E-13</v>
      </c>
      <c r="D677">
        <v>29.268292682927001</v>
      </c>
    </row>
    <row r="678" spans="1:4">
      <c r="A678">
        <v>6</v>
      </c>
      <c r="B678">
        <v>29.268292682927001</v>
      </c>
      <c r="D678">
        <v>82.084690553746071</v>
      </c>
    </row>
    <row r="679" spans="1:4">
      <c r="A679">
        <v>7</v>
      </c>
      <c r="B679">
        <v>-9.4117647058823799</v>
      </c>
      <c r="D679">
        <v>58.441558441558392</v>
      </c>
    </row>
    <row r="680" spans="1:4">
      <c r="A680">
        <v>8</v>
      </c>
      <c r="B680">
        <v>82.084690553746071</v>
      </c>
      <c r="D680">
        <v>49.826989619377009</v>
      </c>
    </row>
    <row r="681" spans="1:4">
      <c r="A681">
        <v>9</v>
      </c>
      <c r="B681">
        <v>58.441558441558392</v>
      </c>
    </row>
    <row r="682" spans="1:4">
      <c r="A682">
        <v>10</v>
      </c>
      <c r="B682">
        <v>49.826989619377009</v>
      </c>
    </row>
    <row r="684" spans="1:4">
      <c r="B684">
        <f>AVERAGE(B673:B682)</f>
        <v>42.898151211689466</v>
      </c>
      <c r="D684">
        <f>AVERAGE(D673:D680)</f>
        <v>54.799159602847162</v>
      </c>
    </row>
    <row r="688" spans="1:4">
      <c r="A688" t="s">
        <v>45</v>
      </c>
      <c r="B688" t="s">
        <v>27</v>
      </c>
      <c r="D688" t="s">
        <v>27</v>
      </c>
    </row>
    <row r="689" spans="1:4">
      <c r="A689">
        <v>1</v>
      </c>
      <c r="B689">
        <v>-14.201183431952781</v>
      </c>
      <c r="D689">
        <v>11.111111111111095</v>
      </c>
    </row>
    <row r="690" spans="1:4">
      <c r="A690">
        <v>2</v>
      </c>
      <c r="B690">
        <v>-42.276422764227704</v>
      </c>
      <c r="D690">
        <v>10.975609756097542</v>
      </c>
    </row>
    <row r="691" spans="1:4">
      <c r="A691">
        <v>3</v>
      </c>
      <c r="B691">
        <v>11.111111111111095</v>
      </c>
    </row>
    <row r="692" spans="1:4">
      <c r="A692">
        <v>4</v>
      </c>
      <c r="B692">
        <v>-25.531914893616982</v>
      </c>
    </row>
    <row r="693" spans="1:4">
      <c r="A693">
        <v>5</v>
      </c>
      <c r="B693">
        <v>-130.4347826086958</v>
      </c>
    </row>
    <row r="694" spans="1:4">
      <c r="A694">
        <v>6</v>
      </c>
      <c r="B694">
        <v>10.975609756097542</v>
      </c>
    </row>
    <row r="695" spans="1:4">
      <c r="A695">
        <v>7</v>
      </c>
      <c r="B695">
        <v>-47.05882352941174</v>
      </c>
    </row>
    <row r="696" spans="1:4">
      <c r="A696">
        <v>8</v>
      </c>
      <c r="B696">
        <v>-101.62866449511404</v>
      </c>
    </row>
    <row r="697" spans="1:4">
      <c r="A697">
        <v>9</v>
      </c>
      <c r="B697">
        <v>-120.77922077922074</v>
      </c>
    </row>
    <row r="698" spans="1:4">
      <c r="A698">
        <v>10</v>
      </c>
      <c r="B698">
        <v>-249.13494809688581</v>
      </c>
    </row>
    <row r="700" spans="1:4">
      <c r="B700">
        <f>AVERAGE(B689:B698)</f>
        <v>-70.895923973191699</v>
      </c>
      <c r="D700">
        <f>AVERAGE(D689:D698)</f>
        <v>11.043360433604319</v>
      </c>
    </row>
    <row r="705" spans="1:4">
      <c r="A705" t="s">
        <v>45</v>
      </c>
      <c r="B705" t="s">
        <v>27</v>
      </c>
      <c r="D705" t="s">
        <v>27</v>
      </c>
    </row>
    <row r="706" spans="1:4">
      <c r="A706">
        <v>1</v>
      </c>
      <c r="B706">
        <v>95.857988165680723</v>
      </c>
      <c r="D706">
        <v>95.857988165680723</v>
      </c>
    </row>
    <row r="707" spans="1:4">
      <c r="A707">
        <v>2</v>
      </c>
      <c r="D707">
        <v>11.688311688311872</v>
      </c>
    </row>
    <row r="708" spans="1:4">
      <c r="A708">
        <v>3</v>
      </c>
    </row>
    <row r="709" spans="1:4">
      <c r="A709">
        <v>4</v>
      </c>
    </row>
    <row r="710" spans="1:4">
      <c r="A710">
        <v>5</v>
      </c>
    </row>
    <row r="711" spans="1:4">
      <c r="A711">
        <v>6</v>
      </c>
    </row>
    <row r="712" spans="1:4">
      <c r="A712">
        <v>7</v>
      </c>
    </row>
    <row r="713" spans="1:4">
      <c r="A713">
        <v>8</v>
      </c>
    </row>
    <row r="714" spans="1:4">
      <c r="A714">
        <v>9</v>
      </c>
      <c r="B714">
        <v>11.688311688311872</v>
      </c>
    </row>
    <row r="715" spans="1:4">
      <c r="A715">
        <v>10</v>
      </c>
    </row>
    <row r="718" spans="1:4">
      <c r="B718">
        <f>AVERAGE(B707:B716)</f>
        <v>11.688311688311872</v>
      </c>
      <c r="D718">
        <f>AVERAGE(D707:D716)</f>
        <v>11.688311688311872</v>
      </c>
    </row>
    <row r="721" spans="1:4">
      <c r="A721" t="s">
        <v>45</v>
      </c>
      <c r="B721" t="s">
        <v>27</v>
      </c>
      <c r="D721" t="s">
        <v>27</v>
      </c>
    </row>
    <row r="722" spans="1:4">
      <c r="A722">
        <v>1</v>
      </c>
      <c r="B722">
        <v>-170.41420118343217</v>
      </c>
    </row>
    <row r="723" spans="1:4">
      <c r="A723">
        <v>2</v>
      </c>
      <c r="B723">
        <v>29.268292682926734</v>
      </c>
      <c r="D723">
        <v>29.268292682926734</v>
      </c>
    </row>
    <row r="724" spans="1:4">
      <c r="A724">
        <v>3</v>
      </c>
      <c r="B724">
        <v>-25.925925925926087</v>
      </c>
      <c r="D724">
        <v>5.2173913043476379</v>
      </c>
    </row>
    <row r="725" spans="1:4">
      <c r="A725">
        <v>4</v>
      </c>
      <c r="B725">
        <v>-80.851063829787464</v>
      </c>
      <c r="D725">
        <v>3.6585365853660461</v>
      </c>
    </row>
    <row r="726" spans="1:4">
      <c r="A726">
        <v>5</v>
      </c>
      <c r="B726">
        <v>5.2173913043476379</v>
      </c>
    </row>
    <row r="727" spans="1:4">
      <c r="A727">
        <v>6</v>
      </c>
      <c r="B727">
        <v>3.6585365853660461</v>
      </c>
    </row>
    <row r="728" spans="1:4">
      <c r="A728">
        <v>7</v>
      </c>
      <c r="B728">
        <v>-18.823529411764792</v>
      </c>
    </row>
    <row r="729" spans="1:4">
      <c r="A729">
        <v>8</v>
      </c>
      <c r="B729">
        <v>-58.631921824104431</v>
      </c>
    </row>
    <row r="730" spans="1:4">
      <c r="A730">
        <v>9</v>
      </c>
      <c r="B730">
        <v>-27.27272727272744</v>
      </c>
    </row>
    <row r="731" spans="1:4">
      <c r="A731">
        <v>10</v>
      </c>
      <c r="B731">
        <v>-8.3044982698960794</v>
      </c>
    </row>
    <row r="733" spans="1:4">
      <c r="B733">
        <f>AVERAGE(B722:B731)</f>
        <v>-35.207964714499809</v>
      </c>
      <c r="D733">
        <f>AVERAGE(D722:D731)</f>
        <v>12.714740190880137</v>
      </c>
    </row>
    <row r="738" spans="1:4">
      <c r="A738" t="s">
        <v>45</v>
      </c>
      <c r="B738" t="s">
        <v>27</v>
      </c>
      <c r="D738" t="s">
        <v>27</v>
      </c>
    </row>
    <row r="739" spans="1:4">
      <c r="A739">
        <v>1</v>
      </c>
      <c r="B739">
        <v>-53.254437869822482</v>
      </c>
      <c r="D739">
        <v>14.634146341463238</v>
      </c>
    </row>
    <row r="740" spans="1:4">
      <c r="A740">
        <v>2</v>
      </c>
      <c r="B740">
        <v>-78.048780487804819</v>
      </c>
      <c r="D740">
        <v>7.7922077922077699</v>
      </c>
    </row>
    <row r="741" spans="1:4">
      <c r="A741">
        <v>3</v>
      </c>
      <c r="B741">
        <v>-3.703703703703817</v>
      </c>
    </row>
    <row r="742" spans="1:4">
      <c r="A742">
        <v>4</v>
      </c>
      <c r="B742">
        <v>-38.297872340425691</v>
      </c>
    </row>
    <row r="743" spans="1:4">
      <c r="A743">
        <v>5</v>
      </c>
      <c r="B743">
        <v>-161.73913043478268</v>
      </c>
    </row>
    <row r="744" spans="1:4">
      <c r="A744">
        <v>6</v>
      </c>
      <c r="B744">
        <v>14.634146341463238</v>
      </c>
    </row>
    <row r="745" spans="1:4">
      <c r="A745">
        <v>7</v>
      </c>
      <c r="B745">
        <v>-51.764705882352921</v>
      </c>
    </row>
    <row r="746" spans="1:4">
      <c r="A746">
        <v>8</v>
      </c>
      <c r="B746">
        <v>-39.087947882736216</v>
      </c>
    </row>
    <row r="747" spans="1:4">
      <c r="A747">
        <v>9</v>
      </c>
      <c r="B747">
        <v>7.7922077922077699</v>
      </c>
    </row>
    <row r="748" spans="1:4">
      <c r="A748">
        <v>10</v>
      </c>
      <c r="B748">
        <v>-83.04498269896186</v>
      </c>
    </row>
    <row r="750" spans="1:4">
      <c r="B750">
        <f>AVERAGE(B739:B748)</f>
        <v>-48.651520716691955</v>
      </c>
      <c r="D750">
        <f>AVERAGE(D739:D748)</f>
        <v>11.213177066835504</v>
      </c>
    </row>
    <row r="753" spans="1:4">
      <c r="A753" s="6" t="s">
        <v>72</v>
      </c>
      <c r="D753" s="6" t="s">
        <v>72</v>
      </c>
    </row>
    <row r="754" spans="1:4">
      <c r="A754" t="s">
        <v>45</v>
      </c>
      <c r="B754" t="s">
        <v>27</v>
      </c>
      <c r="D754" t="s">
        <v>27</v>
      </c>
    </row>
    <row r="755" spans="1:4">
      <c r="A755">
        <v>1</v>
      </c>
      <c r="B755">
        <v>-175.47169811320757</v>
      </c>
    </row>
    <row r="756" spans="1:4">
      <c r="A756">
        <v>2</v>
      </c>
      <c r="B756">
        <v>51.968503937008244</v>
      </c>
      <c r="D756">
        <v>51.968503937008244</v>
      </c>
    </row>
    <row r="757" spans="1:4">
      <c r="A757">
        <v>3</v>
      </c>
      <c r="B757">
        <v>160.36866359447032</v>
      </c>
      <c r="D757">
        <v>160.36866359447032</v>
      </c>
    </row>
    <row r="758" spans="1:4">
      <c r="A758">
        <v>4</v>
      </c>
      <c r="B758">
        <v>137.93103448275878</v>
      </c>
      <c r="D758">
        <v>137.93103448275878</v>
      </c>
    </row>
    <row r="759" spans="1:4">
      <c r="A759">
        <v>5</v>
      </c>
      <c r="B759">
        <v>172.54901960784329</v>
      </c>
      <c r="D759">
        <v>172.54901960784329</v>
      </c>
    </row>
    <row r="760" spans="1:4">
      <c r="A760">
        <v>6</v>
      </c>
      <c r="B760">
        <v>265.90909090909099</v>
      </c>
      <c r="D760">
        <v>265.90909090909099</v>
      </c>
    </row>
    <row r="761" spans="1:4">
      <c r="A761">
        <v>7</v>
      </c>
      <c r="B761">
        <v>135.48387096774121</v>
      </c>
      <c r="D761">
        <v>135.48387096774121</v>
      </c>
    </row>
    <row r="762" spans="1:4">
      <c r="A762">
        <v>8</v>
      </c>
      <c r="B762">
        <v>14.516129032257979</v>
      </c>
      <c r="D762">
        <v>14.516129032257979</v>
      </c>
    </row>
    <row r="763" spans="1:4">
      <c r="A763">
        <v>9</v>
      </c>
      <c r="B763">
        <v>396.61016949152463</v>
      </c>
      <c r="D763">
        <v>396.61016949152463</v>
      </c>
    </row>
    <row r="765" spans="1:4">
      <c r="B765">
        <f>AVERAGE(B754:B763)</f>
        <v>128.87386487883199</v>
      </c>
      <c r="D765">
        <f>AVERAGE(D754:D763)</f>
        <v>166.9170602528369</v>
      </c>
    </row>
    <row r="770" spans="1:4">
      <c r="A770" t="s">
        <v>54</v>
      </c>
    </row>
    <row r="771" spans="1:4">
      <c r="A771" t="s">
        <v>45</v>
      </c>
      <c r="B771" t="s">
        <v>27</v>
      </c>
      <c r="D771" t="s">
        <v>27</v>
      </c>
    </row>
    <row r="772" spans="1:4">
      <c r="A772">
        <v>1</v>
      </c>
      <c r="B772">
        <v>39.622641509433599</v>
      </c>
      <c r="D772">
        <v>39.622641509433599</v>
      </c>
    </row>
    <row r="773" spans="1:4">
      <c r="A773">
        <v>2</v>
      </c>
      <c r="B773">
        <v>-56.692913385826841</v>
      </c>
      <c r="D773">
        <v>22.119815668202765</v>
      </c>
    </row>
    <row r="774" spans="1:4">
      <c r="A774">
        <v>3</v>
      </c>
      <c r="B774">
        <v>22.119815668202765</v>
      </c>
      <c r="D774">
        <v>19.354838709676972</v>
      </c>
    </row>
    <row r="775" spans="1:4">
      <c r="A775">
        <v>4</v>
      </c>
      <c r="B775">
        <v>-165.51724137931055</v>
      </c>
      <c r="D775">
        <v>19.35483870967742</v>
      </c>
    </row>
    <row r="776" spans="1:4">
      <c r="A776">
        <v>5</v>
      </c>
      <c r="B776">
        <v>-109.80392156862723</v>
      </c>
    </row>
    <row r="777" spans="1:4">
      <c r="A777">
        <v>6</v>
      </c>
      <c r="B777">
        <v>-27.27272727272732</v>
      </c>
    </row>
    <row r="778" spans="1:4">
      <c r="A778">
        <v>7</v>
      </c>
      <c r="B778">
        <v>19.354838709676972</v>
      </c>
    </row>
    <row r="779" spans="1:4">
      <c r="A779">
        <v>8</v>
      </c>
      <c r="B779">
        <v>19.35483870967742</v>
      </c>
    </row>
    <row r="780" spans="1:4">
      <c r="A780">
        <v>9</v>
      </c>
      <c r="B780">
        <v>-142.37288135593283</v>
      </c>
    </row>
    <row r="782" spans="1:4">
      <c r="B782">
        <f>AVERAGE(B771:B780)</f>
        <v>-44.578616707270449</v>
      </c>
      <c r="D782">
        <f>AVERAGE(D771:D780)</f>
        <v>25.11303364924769</v>
      </c>
    </row>
    <row r="784" spans="1:4">
      <c r="A784" t="s">
        <v>33</v>
      </c>
    </row>
    <row r="785" spans="1:4">
      <c r="A785" t="s">
        <v>45</v>
      </c>
      <c r="B785" t="s">
        <v>27</v>
      </c>
      <c r="D785" t="s">
        <v>27</v>
      </c>
    </row>
    <row r="786" spans="1:4">
      <c r="A786">
        <v>1</v>
      </c>
      <c r="B786">
        <v>-5.660377358490801</v>
      </c>
      <c r="D786">
        <v>4.7244094488189194</v>
      </c>
    </row>
    <row r="787" spans="1:4">
      <c r="A787">
        <v>2</v>
      </c>
      <c r="B787">
        <v>4.7244094488189194</v>
      </c>
      <c r="D787">
        <v>109.8039215686274</v>
      </c>
    </row>
    <row r="788" spans="1:4">
      <c r="A788">
        <v>3</v>
      </c>
      <c r="B788">
        <v>-38.709677419354854</v>
      </c>
      <c r="D788">
        <v>54.545454545454163</v>
      </c>
    </row>
    <row r="789" spans="1:4">
      <c r="A789">
        <v>4</v>
      </c>
      <c r="B789">
        <v>-8.6776052499437526E-13</v>
      </c>
      <c r="D789">
        <v>96.774193548387004</v>
      </c>
    </row>
    <row r="790" spans="1:4">
      <c r="A790">
        <v>5</v>
      </c>
      <c r="B790">
        <v>109.8039215686274</v>
      </c>
      <c r="D790">
        <v>9.6774193548390581</v>
      </c>
    </row>
    <row r="791" spans="1:4">
      <c r="A791">
        <v>6</v>
      </c>
      <c r="B791">
        <v>54.545454545454163</v>
      </c>
    </row>
    <row r="792" spans="1:4">
      <c r="A792">
        <v>7</v>
      </c>
      <c r="B792">
        <v>96.774193548387004</v>
      </c>
    </row>
    <row r="793" spans="1:4">
      <c r="A793">
        <v>8</v>
      </c>
      <c r="B793">
        <v>9.6774193548390581</v>
      </c>
    </row>
    <row r="794" spans="1:4">
      <c r="A794">
        <v>9</v>
      </c>
      <c r="B794">
        <v>-111.86440677966108</v>
      </c>
    </row>
    <row r="796" spans="1:4">
      <c r="B796">
        <f>AVERAGE(B785:B794)</f>
        <v>13.254548545402105</v>
      </c>
      <c r="D796">
        <f>AVERAGE(D785:D794)</f>
        <v>55.105079693225306</v>
      </c>
    </row>
    <row r="799" spans="1:4">
      <c r="A799" t="s">
        <v>73</v>
      </c>
    </row>
    <row r="800" spans="1:4">
      <c r="A800" t="s">
        <v>45</v>
      </c>
      <c r="B800" t="s">
        <v>27</v>
      </c>
      <c r="D800" t="s">
        <v>27</v>
      </c>
    </row>
    <row r="801" spans="1:4">
      <c r="A801">
        <v>1</v>
      </c>
      <c r="B801">
        <v>215.09433962264185</v>
      </c>
      <c r="D801">
        <v>215.09433962264185</v>
      </c>
    </row>
    <row r="802" spans="1:4">
      <c r="A802">
        <v>2</v>
      </c>
      <c r="B802">
        <v>113.38582677165358</v>
      </c>
      <c r="D802">
        <v>113.38582677165358</v>
      </c>
    </row>
    <row r="803" spans="1:4">
      <c r="A803">
        <v>3</v>
      </c>
      <c r="B803">
        <v>143.77880184331778</v>
      </c>
      <c r="D803">
        <v>143.77880184331778</v>
      </c>
    </row>
    <row r="804" spans="1:4">
      <c r="A804">
        <v>4</v>
      </c>
      <c r="B804">
        <v>68.965517241378862</v>
      </c>
      <c r="D804">
        <v>68.965517241378862</v>
      </c>
    </row>
    <row r="805" spans="1:4">
      <c r="A805">
        <v>5</v>
      </c>
      <c r="B805">
        <v>-15.686274509803704</v>
      </c>
      <c r="D805">
        <v>183.87096774193571</v>
      </c>
    </row>
    <row r="806" spans="1:4">
      <c r="A806">
        <v>6</v>
      </c>
      <c r="B806">
        <v>-1.0092936587501422E-13</v>
      </c>
      <c r="D806">
        <v>48.387096774193736</v>
      </c>
    </row>
    <row r="807" spans="1:4">
      <c r="A807">
        <v>7</v>
      </c>
      <c r="B807">
        <v>183.87096774193571</v>
      </c>
      <c r="D807">
        <v>315.25423728813598</v>
      </c>
    </row>
    <row r="808" spans="1:4">
      <c r="A808">
        <v>8</v>
      </c>
      <c r="B808">
        <v>48.387096774193736</v>
      </c>
    </row>
    <row r="809" spans="1:4">
      <c r="A809">
        <v>9</v>
      </c>
      <c r="B809">
        <v>315.25423728813598</v>
      </c>
    </row>
    <row r="811" spans="1:4">
      <c r="B811">
        <f>AVERAGE(B800:B809)</f>
        <v>119.22783475260596</v>
      </c>
      <c r="D811">
        <f>AVERAGE(D800:D807)</f>
        <v>155.53382675475106</v>
      </c>
    </row>
    <row r="815" spans="1:4">
      <c r="A815" t="s">
        <v>74</v>
      </c>
    </row>
    <row r="816" spans="1:4">
      <c r="A816" t="s">
        <v>45</v>
      </c>
      <c r="B816" t="s">
        <v>27</v>
      </c>
      <c r="D816" t="s">
        <v>27</v>
      </c>
    </row>
    <row r="817" spans="1:4">
      <c r="A817">
        <v>1</v>
      </c>
      <c r="B817">
        <v>62.264150943396153</v>
      </c>
      <c r="D817">
        <v>62.264150943396153</v>
      </c>
    </row>
    <row r="818" spans="1:4">
      <c r="A818">
        <v>2</v>
      </c>
      <c r="B818">
        <v>-37.795275590551007</v>
      </c>
      <c r="D818">
        <v>266.66666666666623</v>
      </c>
    </row>
    <row r="819" spans="1:4">
      <c r="A819">
        <v>3</v>
      </c>
      <c r="B819">
        <v>-44.239631336405324</v>
      </c>
      <c r="D819">
        <v>106.45161290322591</v>
      </c>
    </row>
    <row r="820" spans="1:4">
      <c r="A820">
        <v>4</v>
      </c>
      <c r="B820">
        <v>-413.79310344827502</v>
      </c>
    </row>
    <row r="821" spans="1:4">
      <c r="A821">
        <v>5</v>
      </c>
      <c r="B821">
        <v>266.66666666666623</v>
      </c>
    </row>
    <row r="822" spans="1:4">
      <c r="A822">
        <v>6</v>
      </c>
      <c r="B822">
        <v>-13.636363636363647</v>
      </c>
    </row>
    <row r="823" spans="1:4">
      <c r="A823">
        <v>7</v>
      </c>
      <c r="B823">
        <v>-164.51612903225842</v>
      </c>
    </row>
    <row r="824" spans="1:4">
      <c r="A824">
        <v>8</v>
      </c>
      <c r="B824">
        <v>106.45161290322591</v>
      </c>
    </row>
    <row r="825" spans="1:4">
      <c r="A825">
        <v>9</v>
      </c>
      <c r="B825">
        <v>-61.016949152542431</v>
      </c>
    </row>
    <row r="827" spans="1:4">
      <c r="B827">
        <f>AVERAGE(B816:B825)</f>
        <v>-33.290557964789734</v>
      </c>
      <c r="D827">
        <f>AVERAGE(D816:D825)</f>
        <v>145.12747683776277</v>
      </c>
    </row>
    <row r="830" spans="1:4">
      <c r="A830" s="6" t="s">
        <v>75</v>
      </c>
      <c r="D830" s="6" t="s">
        <v>75</v>
      </c>
    </row>
    <row r="831" spans="1:4">
      <c r="A831" t="s">
        <v>13</v>
      </c>
    </row>
    <row r="832" spans="1:4">
      <c r="A832" t="s">
        <v>45</v>
      </c>
      <c r="B832" t="s">
        <v>27</v>
      </c>
      <c r="D832" t="s">
        <v>27</v>
      </c>
    </row>
    <row r="833" spans="1:4">
      <c r="A833">
        <v>1</v>
      </c>
      <c r="B833">
        <v>429.72972972972991</v>
      </c>
      <c r="D833">
        <v>429.72972972972991</v>
      </c>
    </row>
    <row r="834" spans="1:4">
      <c r="A834">
        <v>2</v>
      </c>
      <c r="B834">
        <v>218.18181818181799</v>
      </c>
      <c r="D834">
        <v>218.18181818181799</v>
      </c>
    </row>
    <row r="835" spans="1:4">
      <c r="A835">
        <v>3</v>
      </c>
      <c r="B835">
        <v>300</v>
      </c>
      <c r="D835">
        <v>300</v>
      </c>
    </row>
    <row r="836" spans="1:4">
      <c r="A836">
        <v>4</v>
      </c>
      <c r="B836">
        <v>314.75409836065541</v>
      </c>
      <c r="D836">
        <v>314.75409836065541</v>
      </c>
    </row>
    <row r="837" spans="1:4">
      <c r="A837">
        <v>5</v>
      </c>
      <c r="B837">
        <v>180.39215686274474</v>
      </c>
      <c r="D837">
        <v>180.39215686274474</v>
      </c>
    </row>
    <row r="838" spans="1:4">
      <c r="A838">
        <v>6</v>
      </c>
      <c r="B838">
        <v>186.82634730538908</v>
      </c>
      <c r="D838">
        <v>186.82634730538908</v>
      </c>
    </row>
    <row r="839" spans="1:4">
      <c r="A839">
        <v>7</v>
      </c>
      <c r="B839">
        <v>85.959885386819479</v>
      </c>
      <c r="D839">
        <v>85.959885386819479</v>
      </c>
    </row>
    <row r="840" spans="1:4">
      <c r="A840">
        <v>8</v>
      </c>
      <c r="B840">
        <v>167.16417910447777</v>
      </c>
      <c r="D840">
        <v>167.16417910447777</v>
      </c>
    </row>
    <row r="841" spans="1:4">
      <c r="A841">
        <v>9</v>
      </c>
      <c r="B841">
        <v>127.94117647058826</v>
      </c>
      <c r="D841">
        <v>127.94117647058826</v>
      </c>
    </row>
    <row r="843" spans="1:4">
      <c r="B843">
        <f>AVERAGE(B832:B841)</f>
        <v>223.43882126691364</v>
      </c>
      <c r="D843">
        <f>AVERAGE(D832:D841)</f>
        <v>223.43882126691364</v>
      </c>
    </row>
    <row r="846" spans="1:4">
      <c r="A846" t="s">
        <v>54</v>
      </c>
    </row>
    <row r="847" spans="1:4">
      <c r="A847" t="s">
        <v>45</v>
      </c>
      <c r="B847" t="s">
        <v>27</v>
      </c>
      <c r="D847" t="s">
        <v>27</v>
      </c>
    </row>
    <row r="848" spans="1:4">
      <c r="A848">
        <v>1</v>
      </c>
      <c r="B848">
        <v>251.35135135135178</v>
      </c>
      <c r="D848">
        <v>251.35135135135178</v>
      </c>
    </row>
    <row r="849" spans="1:4">
      <c r="A849">
        <v>2</v>
      </c>
      <c r="B849">
        <v>243.35664335664342</v>
      </c>
      <c r="D849">
        <v>243.35664335664342</v>
      </c>
    </row>
    <row r="850" spans="1:4">
      <c r="A850">
        <v>3</v>
      </c>
      <c r="B850">
        <v>176.19047619047623</v>
      </c>
      <c r="D850">
        <v>176.19047619047623</v>
      </c>
    </row>
    <row r="851" spans="1:4">
      <c r="A851">
        <v>4</v>
      </c>
      <c r="B851">
        <v>45.901639344262506</v>
      </c>
      <c r="D851">
        <v>45.901639344262506</v>
      </c>
    </row>
    <row r="852" spans="1:4">
      <c r="A852">
        <v>5</v>
      </c>
      <c r="B852">
        <v>39.215686274509693</v>
      </c>
      <c r="D852">
        <v>39.215686274509693</v>
      </c>
    </row>
    <row r="853" spans="1:4">
      <c r="A853">
        <v>6</v>
      </c>
      <c r="B853">
        <v>64.670658682634652</v>
      </c>
      <c r="D853">
        <v>64.670658682634652</v>
      </c>
    </row>
    <row r="854" spans="1:4">
      <c r="A854">
        <v>7</v>
      </c>
      <c r="B854">
        <v>82.521489971346796</v>
      </c>
      <c r="D854">
        <v>82.521489971346796</v>
      </c>
    </row>
    <row r="855" spans="1:4">
      <c r="A855">
        <v>8</v>
      </c>
      <c r="B855">
        <v>304.4776119402984</v>
      </c>
      <c r="D855">
        <v>304.4776119402984</v>
      </c>
    </row>
    <row r="856" spans="1:4">
      <c r="A856">
        <v>9</v>
      </c>
      <c r="B856">
        <v>44.117647058823785</v>
      </c>
      <c r="D856">
        <v>44.117647058823785</v>
      </c>
    </row>
    <row r="858" spans="1:4">
      <c r="B858">
        <f>AVERAGE(B847:B856)</f>
        <v>139.08924490781638</v>
      </c>
      <c r="D858">
        <f>AVERAGE(D847:D856)</f>
        <v>139.08924490781638</v>
      </c>
    </row>
    <row r="862" spans="1:4">
      <c r="A862" t="s">
        <v>33</v>
      </c>
    </row>
    <row r="863" spans="1:4">
      <c r="A863" t="s">
        <v>45</v>
      </c>
      <c r="B863" t="s">
        <v>27</v>
      </c>
      <c r="D863" t="s">
        <v>27</v>
      </c>
    </row>
    <row r="864" spans="1:4">
      <c r="A864">
        <v>1</v>
      </c>
      <c r="B864">
        <v>8.1081081081084001</v>
      </c>
      <c r="D864">
        <v>8.1081081081084001</v>
      </c>
    </row>
    <row r="865" spans="1:4">
      <c r="A865">
        <v>2</v>
      </c>
      <c r="B865">
        <v>67.132867132866934</v>
      </c>
      <c r="D865">
        <v>67.132867132866934</v>
      </c>
    </row>
    <row r="866" spans="1:4">
      <c r="A866">
        <v>3</v>
      </c>
      <c r="B866">
        <v>28.571428571428658</v>
      </c>
      <c r="D866">
        <v>28.571428571428658</v>
      </c>
    </row>
    <row r="867" spans="1:4">
      <c r="A867">
        <v>4</v>
      </c>
      <c r="B867">
        <v>150.81967213114763</v>
      </c>
      <c r="D867">
        <v>150.81967213114763</v>
      </c>
    </row>
    <row r="868" spans="1:4">
      <c r="A868">
        <v>5</v>
      </c>
      <c r="B868">
        <v>23.529411764706527</v>
      </c>
      <c r="D868">
        <v>23.529411764706527</v>
      </c>
    </row>
    <row r="869" spans="1:4">
      <c r="A869">
        <v>6</v>
      </c>
      <c r="B869">
        <v>301.79640718562911</v>
      </c>
      <c r="D869">
        <v>301.79640718562911</v>
      </c>
    </row>
    <row r="870" spans="1:4">
      <c r="A870">
        <v>7</v>
      </c>
      <c r="B870">
        <v>96.2750716332378</v>
      </c>
      <c r="D870">
        <v>96.2750716332378</v>
      </c>
    </row>
    <row r="871" spans="1:4">
      <c r="A871">
        <v>8</v>
      </c>
      <c r="B871">
        <v>197.01492537313419</v>
      </c>
      <c r="D871">
        <v>197.01492537313419</v>
      </c>
    </row>
    <row r="872" spans="1:4">
      <c r="A872">
        <v>9</v>
      </c>
      <c r="B872">
        <v>-52.941176470588424</v>
      </c>
    </row>
    <row r="874" spans="1:4">
      <c r="B874">
        <f>AVERAGE(B863:B872)</f>
        <v>91.145190603296754</v>
      </c>
      <c r="D874">
        <f>AVERAGE(D863:D872)</f>
        <v>109.1559864875324</v>
      </c>
    </row>
    <row r="878" spans="1:4">
      <c r="A878" t="s">
        <v>51</v>
      </c>
    </row>
    <row r="879" spans="1:4">
      <c r="A879" t="s">
        <v>45</v>
      </c>
      <c r="B879" t="s">
        <v>27</v>
      </c>
      <c r="D879" t="s">
        <v>27</v>
      </c>
    </row>
    <row r="880" spans="1:4">
      <c r="A880">
        <v>1</v>
      </c>
      <c r="B880">
        <v>48.648648648648766</v>
      </c>
      <c r="D880">
        <v>48.648648648648766</v>
      </c>
    </row>
    <row r="881" spans="1:4">
      <c r="A881">
        <v>2</v>
      </c>
      <c r="B881">
        <v>-25.174825174824932</v>
      </c>
      <c r="D881">
        <v>152.38095238095235</v>
      </c>
    </row>
    <row r="882" spans="1:4">
      <c r="A882">
        <v>3</v>
      </c>
      <c r="B882">
        <v>152.38095238095235</v>
      </c>
      <c r="D882">
        <v>100.59880239520974</v>
      </c>
    </row>
    <row r="883" spans="1:4">
      <c r="A883">
        <v>4</v>
      </c>
      <c r="B883">
        <v>-98.360655737704803</v>
      </c>
      <c r="D883">
        <v>137.53581661891116</v>
      </c>
    </row>
    <row r="884" spans="1:4">
      <c r="A884">
        <v>5</v>
      </c>
      <c r="B884">
        <v>-7.8431372549020697</v>
      </c>
    </row>
    <row r="885" spans="1:4">
      <c r="A885">
        <v>6</v>
      </c>
      <c r="B885">
        <v>100.59880239520974</v>
      </c>
    </row>
    <row r="886" spans="1:4">
      <c r="A886">
        <v>7</v>
      </c>
      <c r="B886">
        <v>137.53581661891116</v>
      </c>
    </row>
    <row r="887" spans="1:4">
      <c r="A887">
        <v>8</v>
      </c>
      <c r="B887">
        <v>-11.940298507462643</v>
      </c>
    </row>
    <row r="888" spans="1:4">
      <c r="A888">
        <v>9</v>
      </c>
      <c r="B888">
        <v>-22.058823529411843</v>
      </c>
    </row>
    <row r="890" spans="1:4">
      <c r="B890">
        <f>AVERAGE(B879:B888)</f>
        <v>30.420719982157305</v>
      </c>
      <c r="D890">
        <f>AVERAGE(D879:D888)</f>
        <v>109.79105501093051</v>
      </c>
    </row>
    <row r="893" spans="1:4">
      <c r="A893" t="s">
        <v>43</v>
      </c>
    </row>
    <row r="894" spans="1:4">
      <c r="A894" t="s">
        <v>45</v>
      </c>
      <c r="B894" t="s">
        <v>27</v>
      </c>
      <c r="D894" t="s">
        <v>27</v>
      </c>
    </row>
    <row r="895" spans="1:4">
      <c r="A895">
        <v>1</v>
      </c>
      <c r="B895">
        <v>113.51351351351373</v>
      </c>
      <c r="D895">
        <v>113.51351351351373</v>
      </c>
    </row>
    <row r="896" spans="1:4">
      <c r="A896">
        <v>2</v>
      </c>
      <c r="B896">
        <v>25.174825174825134</v>
      </c>
      <c r="D896">
        <v>25.174825174825134</v>
      </c>
    </row>
    <row r="897" spans="1:4">
      <c r="A897">
        <v>3</v>
      </c>
      <c r="B897">
        <v>71.428571428571459</v>
      </c>
      <c r="D897">
        <v>71.428571428571459</v>
      </c>
    </row>
    <row r="898" spans="1:4">
      <c r="A898">
        <v>4</v>
      </c>
      <c r="B898">
        <v>-72.131147540984003</v>
      </c>
      <c r="D898">
        <v>219.60784313725486</v>
      </c>
    </row>
    <row r="899" spans="1:4">
      <c r="A899">
        <v>5</v>
      </c>
      <c r="B899">
        <v>219.60784313725486</v>
      </c>
      <c r="D899">
        <v>57.485029940119603</v>
      </c>
    </row>
    <row r="900" spans="1:4">
      <c r="A900">
        <v>6</v>
      </c>
      <c r="B900">
        <v>57.485029940119603</v>
      </c>
      <c r="D900">
        <v>29.850746268656433</v>
      </c>
    </row>
    <row r="901" spans="1:4">
      <c r="A901">
        <v>7</v>
      </c>
      <c r="B901">
        <v>-13.753581661891232</v>
      </c>
      <c r="D901">
        <v>22.058823529411949</v>
      </c>
    </row>
    <row r="902" spans="1:4">
      <c r="A902">
        <v>8</v>
      </c>
      <c r="B902">
        <v>29.850746268656433</v>
      </c>
    </row>
    <row r="903" spans="1:4">
      <c r="A903">
        <v>9</v>
      </c>
      <c r="B903">
        <v>22.058823529411949</v>
      </c>
    </row>
    <row r="905" spans="1:4">
      <c r="B905">
        <f>AVERAGE(B894:B903)</f>
        <v>50.359402643275331</v>
      </c>
      <c r="D905">
        <f>AVERAGE(D894:D901)</f>
        <v>77.01705042747902</v>
      </c>
    </row>
    <row r="908" spans="1:4">
      <c r="A908" s="6" t="s">
        <v>76</v>
      </c>
    </row>
    <row r="909" spans="1:4">
      <c r="A909" t="s">
        <v>77</v>
      </c>
      <c r="D909" s="6" t="s">
        <v>76</v>
      </c>
    </row>
    <row r="910" spans="1:4">
      <c r="A910" t="s">
        <v>45</v>
      </c>
      <c r="B910" t="s">
        <v>27</v>
      </c>
      <c r="D910" t="s">
        <v>27</v>
      </c>
    </row>
    <row r="911" spans="1:4">
      <c r="A911">
        <v>1</v>
      </c>
      <c r="B911">
        <v>96.842105263158132</v>
      </c>
      <c r="D911">
        <v>96.842105263158132</v>
      </c>
    </row>
    <row r="912" spans="1:4">
      <c r="A912">
        <v>2</v>
      </c>
      <c r="B912">
        <v>113.79310344827582</v>
      </c>
      <c r="D912">
        <v>113.79310344827582</v>
      </c>
    </row>
    <row r="913" spans="1:4">
      <c r="A913">
        <v>3</v>
      </c>
      <c r="B913">
        <v>108.6956521739131</v>
      </c>
      <c r="D913">
        <v>108.6956521739131</v>
      </c>
    </row>
    <row r="914" spans="1:4">
      <c r="A914">
        <v>4</v>
      </c>
      <c r="B914">
        <v>176.64974619289353</v>
      </c>
      <c r="D914">
        <v>176.64974619289353</v>
      </c>
    </row>
    <row r="915" spans="1:4">
      <c r="A915">
        <v>5</v>
      </c>
      <c r="B915">
        <v>34.123222748815024</v>
      </c>
      <c r="D915">
        <v>34.123222748815024</v>
      </c>
    </row>
    <row r="916" spans="1:4">
      <c r="A916">
        <v>6</v>
      </c>
      <c r="B916">
        <v>135.13513513513522</v>
      </c>
      <c r="D916">
        <v>135.13513513513522</v>
      </c>
    </row>
    <row r="917" spans="1:4">
      <c r="A917">
        <v>7</v>
      </c>
      <c r="B917">
        <v>197.1830985915492</v>
      </c>
      <c r="D917">
        <v>197.1830985915492</v>
      </c>
    </row>
    <row r="918" spans="1:4">
      <c r="A918">
        <v>8</v>
      </c>
      <c r="B918">
        <v>89.045936395759767</v>
      </c>
      <c r="D918">
        <v>89.045936395759767</v>
      </c>
    </row>
    <row r="919" spans="1:4">
      <c r="A919">
        <v>9</v>
      </c>
      <c r="B919">
        <v>137.57961783439481</v>
      </c>
      <c r="D919">
        <v>137.57961783439481</v>
      </c>
    </row>
    <row r="920" spans="1:4">
      <c r="A920">
        <v>10</v>
      </c>
    </row>
    <row r="921" spans="1:4">
      <c r="B921">
        <f>AVERAGE(B910:B919)</f>
        <v>121.00529086487717</v>
      </c>
      <c r="D921">
        <f>AVERAGE(D910:D919)</f>
        <v>121.00529086487717</v>
      </c>
    </row>
    <row r="925" spans="1:4">
      <c r="A925" t="s">
        <v>54</v>
      </c>
    </row>
    <row r="926" spans="1:4">
      <c r="A926" t="s">
        <v>45</v>
      </c>
      <c r="B926" t="s">
        <v>27</v>
      </c>
      <c r="D926" t="s">
        <v>27</v>
      </c>
    </row>
    <row r="927" spans="1:4">
      <c r="A927">
        <v>1</v>
      </c>
      <c r="B927">
        <v>92.631578947368382</v>
      </c>
      <c r="D927">
        <v>92.631578947368382</v>
      </c>
    </row>
    <row r="928" spans="1:4">
      <c r="A928">
        <v>2</v>
      </c>
      <c r="B928">
        <v>155.17241379310343</v>
      </c>
      <c r="D928">
        <v>155.17241379310343</v>
      </c>
    </row>
    <row r="929" spans="1:4">
      <c r="A929">
        <v>3</v>
      </c>
      <c r="B929">
        <v>78.260869565217334</v>
      </c>
      <c r="D929">
        <v>78.260869565217334</v>
      </c>
    </row>
    <row r="930" spans="1:4">
      <c r="A930">
        <v>4</v>
      </c>
      <c r="B930">
        <v>-48.73096446700503</v>
      </c>
      <c r="D930">
        <v>39.810426540284098</v>
      </c>
    </row>
    <row r="931" spans="1:4">
      <c r="A931">
        <v>5</v>
      </c>
      <c r="B931">
        <v>39.810426540284098</v>
      </c>
      <c r="D931">
        <v>70.270270270270288</v>
      </c>
    </row>
    <row r="932" spans="1:4">
      <c r="A932">
        <v>6</v>
      </c>
      <c r="B932">
        <v>70.270270270270288</v>
      </c>
      <c r="D932">
        <v>38.162544169611309</v>
      </c>
    </row>
    <row r="933" spans="1:4">
      <c r="A933">
        <v>7</v>
      </c>
      <c r="B933">
        <v>-39.436619718309935</v>
      </c>
      <c r="D933">
        <v>7.6433121019107793</v>
      </c>
    </row>
    <row r="934" spans="1:4">
      <c r="A934">
        <v>8</v>
      </c>
      <c r="B934">
        <v>38.162544169611309</v>
      </c>
    </row>
    <row r="935" spans="1:4">
      <c r="A935">
        <v>9</v>
      </c>
      <c r="B935">
        <v>7.6433121019107793</v>
      </c>
    </row>
    <row r="936" spans="1:4">
      <c r="A936">
        <v>10</v>
      </c>
    </row>
    <row r="939" spans="1:4">
      <c r="B939">
        <f>AVERAGE(B928:B937)</f>
        <v>37.644031531885283</v>
      </c>
      <c r="D939">
        <f>AVERAGE(D927:D933)</f>
        <v>68.850202198252219</v>
      </c>
    </row>
    <row r="941" spans="1:4">
      <c r="A941" t="s">
        <v>33</v>
      </c>
    </row>
    <row r="942" spans="1:4">
      <c r="A942" t="s">
        <v>45</v>
      </c>
      <c r="B942" t="s">
        <v>27</v>
      </c>
      <c r="D942" t="s">
        <v>27</v>
      </c>
    </row>
    <row r="943" spans="1:4">
      <c r="A943">
        <v>1</v>
      </c>
      <c r="B943">
        <v>54.736842105263108</v>
      </c>
      <c r="D943">
        <v>54.736842105263108</v>
      </c>
    </row>
    <row r="944" spans="1:4">
      <c r="A944">
        <v>2</v>
      </c>
      <c r="B944">
        <v>191.37931034482764</v>
      </c>
      <c r="D944">
        <v>191.37931034482764</v>
      </c>
    </row>
    <row r="945" spans="1:4">
      <c r="A945">
        <v>3</v>
      </c>
      <c r="B945">
        <v>86.956521739130125</v>
      </c>
      <c r="D945">
        <v>86.956521739130125</v>
      </c>
    </row>
    <row r="946" spans="1:4">
      <c r="A946">
        <v>4</v>
      </c>
      <c r="B946">
        <v>73.096446700507684</v>
      </c>
      <c r="D946">
        <v>73.096446700507684</v>
      </c>
    </row>
    <row r="947" spans="1:4">
      <c r="A947">
        <v>5</v>
      </c>
      <c r="B947">
        <v>90.99526066350667</v>
      </c>
      <c r="D947">
        <v>90.99526066350667</v>
      </c>
    </row>
    <row r="948" spans="1:4">
      <c r="A948">
        <v>6</v>
      </c>
      <c r="B948">
        <v>167.56756756756783</v>
      </c>
      <c r="D948">
        <v>167.56756756756783</v>
      </c>
    </row>
    <row r="949" spans="1:4">
      <c r="A949">
        <v>7</v>
      </c>
      <c r="B949">
        <v>84.507042253521334</v>
      </c>
      <c r="D949">
        <v>84.507042253521334</v>
      </c>
    </row>
    <row r="950" spans="1:4">
      <c r="A950">
        <v>8</v>
      </c>
      <c r="B950">
        <v>118.72791519434639</v>
      </c>
      <c r="D950">
        <v>118.72791519434639</v>
      </c>
    </row>
    <row r="951" spans="1:4">
      <c r="A951">
        <v>9</v>
      </c>
      <c r="B951">
        <v>145.22292993630603</v>
      </c>
      <c r="D951">
        <v>145.22292993630603</v>
      </c>
    </row>
    <row r="952" spans="1:4">
      <c r="A952">
        <v>10</v>
      </c>
    </row>
    <row r="954" spans="1:4">
      <c r="B954">
        <f>AVERAGE(B943:B952)</f>
        <v>112.57664850055298</v>
      </c>
      <c r="D954">
        <f>AVERAGE(D943:D952)</f>
        <v>112.57664850055298</v>
      </c>
    </row>
    <row r="957" spans="1:4">
      <c r="A957" t="s">
        <v>51</v>
      </c>
    </row>
    <row r="958" spans="1:4">
      <c r="A958" t="s">
        <v>45</v>
      </c>
      <c r="B958" t="s">
        <v>27</v>
      </c>
      <c r="D958" t="s">
        <v>27</v>
      </c>
    </row>
    <row r="959" spans="1:4">
      <c r="A959">
        <v>1</v>
      </c>
      <c r="B959">
        <v>46.31578947368412</v>
      </c>
      <c r="D959">
        <v>46.31578947368412</v>
      </c>
    </row>
    <row r="960" spans="1:4">
      <c r="A960">
        <v>2</v>
      </c>
      <c r="B960">
        <v>93.103448275862121</v>
      </c>
      <c r="D960">
        <v>93.103448275862121</v>
      </c>
    </row>
    <row r="961" spans="1:4">
      <c r="A961">
        <v>3</v>
      </c>
      <c r="B961">
        <v>26.086956521739115</v>
      </c>
      <c r="D961">
        <v>26.086956521739115</v>
      </c>
    </row>
    <row r="962" spans="1:4">
      <c r="A962">
        <v>4</v>
      </c>
      <c r="B962">
        <v>60.913705583756347</v>
      </c>
      <c r="D962">
        <v>60.913705583756347</v>
      </c>
    </row>
    <row r="963" spans="1:4">
      <c r="A963">
        <v>5</v>
      </c>
      <c r="B963">
        <v>221.80094786729859</v>
      </c>
      <c r="D963">
        <v>221.80094786729859</v>
      </c>
    </row>
    <row r="964" spans="1:4">
      <c r="A964">
        <v>6</v>
      </c>
      <c r="B964">
        <v>-48.648648648648383</v>
      </c>
      <c r="D964">
        <v>129.57746478873236</v>
      </c>
    </row>
    <row r="965" spans="1:4">
      <c r="A965">
        <v>7</v>
      </c>
      <c r="B965">
        <v>129.57746478873236</v>
      </c>
      <c r="D965">
        <v>84.805653710247213</v>
      </c>
    </row>
    <row r="966" spans="1:4">
      <c r="A966">
        <v>8</v>
      </c>
      <c r="B966">
        <v>84.805653710247213</v>
      </c>
      <c r="D966">
        <v>244.58598726114633</v>
      </c>
    </row>
    <row r="967" spans="1:4">
      <c r="A967">
        <v>9</v>
      </c>
      <c r="B967">
        <v>244.58598726114633</v>
      </c>
    </row>
    <row r="968" spans="1:4">
      <c r="A968">
        <v>10</v>
      </c>
      <c r="D968">
        <f>AVERAGE(D959:D966)</f>
        <v>113.39874418530829</v>
      </c>
    </row>
    <row r="970" spans="1:4">
      <c r="B970">
        <f>AVERAGE(B959:B968)</f>
        <v>95.393478314868645</v>
      </c>
    </row>
    <row r="973" spans="1:4">
      <c r="A973" t="s">
        <v>43</v>
      </c>
    </row>
    <row r="974" spans="1:4">
      <c r="A974" t="s">
        <v>45</v>
      </c>
      <c r="B974" t="s">
        <v>27</v>
      </c>
      <c r="D974" t="s">
        <v>27</v>
      </c>
    </row>
    <row r="975" spans="1:4">
      <c r="A975">
        <v>1</v>
      </c>
      <c r="B975">
        <v>147.36842105263167</v>
      </c>
      <c r="D975">
        <v>147.36842105263167</v>
      </c>
    </row>
    <row r="976" spans="1:4">
      <c r="A976">
        <v>2</v>
      </c>
      <c r="B976">
        <v>-10.344827586207298</v>
      </c>
      <c r="D976">
        <v>17.391304347825965</v>
      </c>
    </row>
    <row r="977" spans="1:4">
      <c r="A977">
        <v>3</v>
      </c>
      <c r="B977">
        <v>17.391304347825965</v>
      </c>
      <c r="D977">
        <v>79.187817258883001</v>
      </c>
    </row>
    <row r="978" spans="1:4">
      <c r="A978">
        <v>4</v>
      </c>
      <c r="B978">
        <v>79.187817258883001</v>
      </c>
      <c r="D978">
        <v>119.43127962085289</v>
      </c>
    </row>
    <row r="979" spans="1:4">
      <c r="A979">
        <v>5</v>
      </c>
      <c r="B979">
        <v>119.43127962085289</v>
      </c>
      <c r="D979">
        <v>135.13513513513544</v>
      </c>
    </row>
    <row r="980" spans="1:4">
      <c r="A980">
        <v>6</v>
      </c>
      <c r="B980">
        <v>135.13513513513544</v>
      </c>
      <c r="D980">
        <v>56.338028169014208</v>
      </c>
    </row>
    <row r="981" spans="1:4">
      <c r="A981">
        <v>7</v>
      </c>
      <c r="B981">
        <v>56.338028169014208</v>
      </c>
      <c r="D981">
        <v>175.79617834394847</v>
      </c>
    </row>
    <row r="982" spans="1:4">
      <c r="A982">
        <v>8</v>
      </c>
      <c r="B982">
        <v>-33.922261484099103</v>
      </c>
    </row>
    <row r="983" spans="1:4">
      <c r="A983">
        <v>9</v>
      </c>
      <c r="B983">
        <v>175.79617834394847</v>
      </c>
      <c r="D983">
        <f>AVERAGE(D975:D981)</f>
        <v>104.3783091326131</v>
      </c>
    </row>
    <row r="984" spans="1:4">
      <c r="A984">
        <v>10</v>
      </c>
    </row>
    <row r="987" spans="1:4">
      <c r="A987" s="5"/>
      <c r="B987">
        <f>AVERAGE(B976:B985)</f>
        <v>67.376581725669197</v>
      </c>
    </row>
  </sheetData>
  <pageMargins left="0.75" right="0.75" top="1" bottom="1" header="0.511811024" footer="0.511811024"/>
  <pageSetup orientation="portrait" horizontalDpi="300" verticalDpi="300" copies="0" r:id="rId1"/>
  <headerFooter alignWithMargins="0">
    <oddHeader>&amp;A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J237"/>
  <sheetViews>
    <sheetView zoomScale="75" workbookViewId="0">
      <selection activeCell="E28" sqref="E28"/>
    </sheetView>
  </sheetViews>
  <sheetFormatPr baseColWidth="10" defaultRowHeight="12.75"/>
  <sheetData>
    <row r="1" spans="1:10">
      <c r="A1" s="1" t="s">
        <v>0</v>
      </c>
    </row>
    <row r="2" spans="1:10">
      <c r="A2" s="1" t="s">
        <v>1</v>
      </c>
    </row>
    <row r="3" spans="1:10">
      <c r="A3" s="1" t="s">
        <v>82</v>
      </c>
    </row>
    <row r="4" spans="1:10">
      <c r="A4" t="s">
        <v>4</v>
      </c>
    </row>
    <row r="5" spans="1:10">
      <c r="A5" t="s">
        <v>5</v>
      </c>
    </row>
    <row r="6" spans="1:10">
      <c r="A6" t="s">
        <v>6</v>
      </c>
    </row>
    <row r="7" spans="1:10">
      <c r="A7" s="6" t="s">
        <v>12</v>
      </c>
    </row>
    <row r="8" spans="1:10">
      <c r="A8" s="15" t="s">
        <v>13</v>
      </c>
      <c r="B8" s="15" t="s">
        <v>83</v>
      </c>
    </row>
    <row r="9" spans="1:10">
      <c r="A9" s="5" t="s">
        <v>78</v>
      </c>
      <c r="B9" s="5" t="s">
        <v>78</v>
      </c>
      <c r="C9" s="5" t="s">
        <v>79</v>
      </c>
      <c r="D9" s="5" t="s">
        <v>80</v>
      </c>
      <c r="H9" s="9" t="s">
        <v>84</v>
      </c>
      <c r="I9" s="9"/>
    </row>
    <row r="10" spans="1:10">
      <c r="A10" s="7" t="s">
        <v>81</v>
      </c>
      <c r="H10" s="9" t="s">
        <v>85</v>
      </c>
      <c r="I10" s="9"/>
    </row>
    <row r="11" spans="1:10">
      <c r="A11">
        <v>233.00970873786324</v>
      </c>
      <c r="B11">
        <v>174.75728155339775</v>
      </c>
      <c r="C11">
        <v>69.902912621359064</v>
      </c>
      <c r="D11">
        <v>81.553398058252256</v>
      </c>
    </row>
    <row r="12" spans="1:10">
      <c r="A12">
        <v>151.18110236220485</v>
      </c>
      <c r="B12">
        <v>434.64566929133792</v>
      </c>
      <c r="C12">
        <v>151.18110236220426</v>
      </c>
      <c r="D12">
        <v>340.15748031496054</v>
      </c>
      <c r="G12" s="9" t="s">
        <v>13</v>
      </c>
      <c r="H12">
        <v>228.87088846031332</v>
      </c>
      <c r="I12">
        <v>261.35506464814517</v>
      </c>
      <c r="J12">
        <v>128.27413023319087</v>
      </c>
    </row>
    <row r="13" spans="1:10">
      <c r="A13">
        <v>126.31578947368401</v>
      </c>
      <c r="B13">
        <v>98.245614035087669</v>
      </c>
      <c r="C13">
        <v>182.45614035087721</v>
      </c>
      <c r="D13">
        <v>147.36842105263187</v>
      </c>
      <c r="G13" s="9" t="s">
        <v>13</v>
      </c>
      <c r="H13" t="s">
        <v>86</v>
      </c>
      <c r="I13">
        <v>125.44495488027211</v>
      </c>
      <c r="J13">
        <v>173.17222165899597</v>
      </c>
    </row>
    <row r="14" spans="1:10">
      <c r="A14">
        <v>225.88235294117604</v>
      </c>
      <c r="B14">
        <v>127.05882352941174</v>
      </c>
      <c r="C14">
        <v>225.88235294117683</v>
      </c>
      <c r="D14">
        <v>444.70588235294133</v>
      </c>
      <c r="G14" s="9">
        <v>1</v>
      </c>
      <c r="H14">
        <v>151.96232894134454</v>
      </c>
      <c r="I14">
        <v>98.008212191728859</v>
      </c>
      <c r="J14">
        <v>106.67491773554869</v>
      </c>
    </row>
    <row r="15" spans="1:10">
      <c r="A15">
        <v>86.486486486486555</v>
      </c>
      <c r="B15">
        <v>145.94594594594585</v>
      </c>
      <c r="C15">
        <v>54.054054054053999</v>
      </c>
      <c r="D15">
        <v>145.94594594594594</v>
      </c>
      <c r="G15" s="9">
        <v>2</v>
      </c>
      <c r="H15">
        <v>243.93190507384847</v>
      </c>
      <c r="I15">
        <v>206.43081591644986</v>
      </c>
      <c r="J15">
        <v>159.46759697830234</v>
      </c>
    </row>
    <row r="16" spans="1:10">
      <c r="A16">
        <v>582.85714285714255</v>
      </c>
      <c r="B16">
        <v>154.28571428571425</v>
      </c>
      <c r="C16">
        <v>325.71428571428578</v>
      </c>
      <c r="D16">
        <v>351.42857142857116</v>
      </c>
      <c r="G16" s="9">
        <v>3</v>
      </c>
      <c r="I16">
        <v>121.99367389980571</v>
      </c>
      <c r="J16">
        <v>222.49662371911552</v>
      </c>
    </row>
    <row r="17" spans="1:10">
      <c r="A17">
        <v>196.36363636363606</v>
      </c>
      <c r="B17">
        <v>109.09090909090899</v>
      </c>
      <c r="C17">
        <v>54.545454545454625</v>
      </c>
      <c r="D17">
        <v>196.36363636363654</v>
      </c>
    </row>
    <row r="18" spans="1:10">
      <c r="A18" s="5">
        <f t="shared" ref="A18:D18" si="0">AVERAGE(A11:A17)</f>
        <v>228.87088846031332</v>
      </c>
      <c r="B18" s="5">
        <f t="shared" si="0"/>
        <v>177.71856539025774</v>
      </c>
      <c r="C18" s="5">
        <f t="shared" si="0"/>
        <v>151.96232894134454</v>
      </c>
      <c r="D18" s="5">
        <f t="shared" si="0"/>
        <v>243.93190507384847</v>
      </c>
      <c r="H18" s="9" t="s">
        <v>87</v>
      </c>
      <c r="I18" s="9"/>
    </row>
    <row r="19" spans="1:10">
      <c r="A19" s="5">
        <f t="shared" ref="A19:D19" si="1">STDEV(A11:A17)</f>
        <v>164.93211736761282</v>
      </c>
      <c r="B19" s="5">
        <f t="shared" si="1"/>
        <v>116.31209340237014</v>
      </c>
      <c r="C19" s="5">
        <f t="shared" si="1"/>
        <v>101.97566768193323</v>
      </c>
      <c r="D19" s="5">
        <f t="shared" si="1"/>
        <v>134.58600652962835</v>
      </c>
      <c r="H19" s="9" t="s">
        <v>85</v>
      </c>
      <c r="I19" s="9"/>
    </row>
    <row r="20" spans="1:10">
      <c r="A20" s="5">
        <f t="shared" ref="A20:D20" si="2">+A19/2.645</f>
        <v>62.356188040685375</v>
      </c>
      <c r="B20" s="5">
        <f t="shared" si="2"/>
        <v>43.974326428117251</v>
      </c>
      <c r="C20" s="5">
        <f t="shared" si="2"/>
        <v>38.554127668027689</v>
      </c>
      <c r="D20" s="5">
        <f t="shared" si="2"/>
        <v>50.883178272071213</v>
      </c>
    </row>
    <row r="21" spans="1:10">
      <c r="A21" s="5">
        <f t="shared" ref="A21:D21" si="3">+A20/A18*100</f>
        <v>27.245137404837777</v>
      </c>
      <c r="B21" s="5">
        <f t="shared" si="3"/>
        <v>24.743800025367442</v>
      </c>
      <c r="C21" s="5">
        <f t="shared" si="3"/>
        <v>25.370845482967741</v>
      </c>
      <c r="D21" s="5">
        <f t="shared" si="3"/>
        <v>20.859583028577884</v>
      </c>
      <c r="G21" s="9" t="s">
        <v>13</v>
      </c>
      <c r="H21">
        <v>198.76592365451444</v>
      </c>
      <c r="I21">
        <v>111.06716150323408</v>
      </c>
      <c r="J21">
        <v>214.23611091084061</v>
      </c>
    </row>
    <row r="22" spans="1:10">
      <c r="G22" s="9" t="s">
        <v>13</v>
      </c>
      <c r="H22">
        <v>156.9706007211652</v>
      </c>
      <c r="I22">
        <v>175.35237049603251</v>
      </c>
      <c r="J22">
        <v>210.95011286017461</v>
      </c>
    </row>
    <row r="23" spans="1:10">
      <c r="G23" s="9">
        <v>1</v>
      </c>
      <c r="H23">
        <v>95.477895738967916</v>
      </c>
      <c r="I23">
        <v>131.92266380236302</v>
      </c>
      <c r="J23">
        <v>94.50221972473966</v>
      </c>
    </row>
    <row r="24" spans="1:10">
      <c r="A24" s="6" t="s">
        <v>88</v>
      </c>
      <c r="G24" s="9">
        <v>2</v>
      </c>
      <c r="H24">
        <v>368.29372435448454</v>
      </c>
      <c r="I24">
        <v>129.80084824374694</v>
      </c>
      <c r="J24">
        <v>211.78972610380342</v>
      </c>
    </row>
    <row r="25" spans="1:10">
      <c r="A25" s="6" t="s">
        <v>89</v>
      </c>
      <c r="B25" s="8"/>
      <c r="C25" s="6" t="s">
        <v>83</v>
      </c>
      <c r="G25" s="9">
        <v>3</v>
      </c>
      <c r="H25">
        <v>231.90320071743912</v>
      </c>
      <c r="I25">
        <v>397.37386761633053</v>
      </c>
      <c r="J25">
        <v>130.28654038590145</v>
      </c>
    </row>
    <row r="26" spans="1:10">
      <c r="A26" s="5" t="s">
        <v>90</v>
      </c>
      <c r="B26" s="5" t="s">
        <v>79</v>
      </c>
      <c r="C26" s="5" t="s">
        <v>78</v>
      </c>
      <c r="D26" s="5" t="s">
        <v>79</v>
      </c>
      <c r="E26" s="5" t="s">
        <v>80</v>
      </c>
    </row>
    <row r="27" spans="1:10">
      <c r="A27" s="7" t="s">
        <v>27</v>
      </c>
      <c r="H27" s="9" t="s">
        <v>91</v>
      </c>
      <c r="I27" s="9"/>
    </row>
    <row r="28" spans="1:10">
      <c r="A28">
        <v>316.98113207547163</v>
      </c>
      <c r="B28">
        <v>121.51898734177205</v>
      </c>
      <c r="C28">
        <v>143.39622641509462</v>
      </c>
      <c r="D28">
        <v>475.47169811320742</v>
      </c>
      <c r="E28">
        <v>241.50943396226404</v>
      </c>
      <c r="H28" s="9" t="s">
        <v>85</v>
      </c>
      <c r="I28" s="9"/>
    </row>
    <row r="29" spans="1:10">
      <c r="A29">
        <v>162.02531645569636</v>
      </c>
      <c r="B29">
        <v>193.10344827586204</v>
      </c>
      <c r="C29">
        <v>70.886075949366926</v>
      </c>
      <c r="D29">
        <v>237.97468354430384</v>
      </c>
      <c r="E29">
        <v>121.51898734177205</v>
      </c>
      <c r="G29" s="9" t="s">
        <v>13</v>
      </c>
      <c r="H29">
        <v>105.97182742445295</v>
      </c>
      <c r="I29">
        <v>179.83802519470692</v>
      </c>
      <c r="J29">
        <v>54.799159602847162</v>
      </c>
    </row>
    <row r="30" spans="1:10">
      <c r="A30">
        <v>188.50574712643683</v>
      </c>
      <c r="B30">
        <v>164.10256410256423</v>
      </c>
      <c r="C30">
        <v>183.90804597701165</v>
      </c>
      <c r="D30">
        <v>133.33333333333337</v>
      </c>
      <c r="E30">
        <v>101.14942528735619</v>
      </c>
      <c r="G30" s="9" t="s">
        <v>13</v>
      </c>
      <c r="H30">
        <v>179.1921910472665</v>
      </c>
      <c r="I30">
        <v>135.05695647322173</v>
      </c>
      <c r="J30">
        <v>11.043360433604319</v>
      </c>
    </row>
    <row r="31" spans="1:10">
      <c r="A31">
        <v>241.02564102564088</v>
      </c>
      <c r="B31">
        <v>224</v>
      </c>
      <c r="C31">
        <v>66.666666666667069</v>
      </c>
      <c r="D31">
        <v>46.153846153846324</v>
      </c>
      <c r="E31">
        <v>92.307692307692164</v>
      </c>
      <c r="G31" s="9">
        <v>1</v>
      </c>
      <c r="H31">
        <v>78.180731532393111</v>
      </c>
      <c r="I31">
        <v>33.913043478260875</v>
      </c>
      <c r="J31">
        <v>53.773149926996297</v>
      </c>
    </row>
    <row r="32" spans="1:10">
      <c r="A32">
        <v>192</v>
      </c>
      <c r="B32">
        <v>65.217391304347743</v>
      </c>
      <c r="C32">
        <v>136</v>
      </c>
      <c r="D32">
        <v>288</v>
      </c>
      <c r="E32">
        <v>64.000000000000057</v>
      </c>
      <c r="G32" s="9">
        <v>2</v>
      </c>
      <c r="H32">
        <v>117.27526727250222</v>
      </c>
      <c r="I32">
        <v>109.1828742014839</v>
      </c>
      <c r="J32">
        <v>12.714740190880137</v>
      </c>
    </row>
    <row r="33" spans="1:10">
      <c r="A33">
        <v>91.304347826086897</v>
      </c>
      <c r="B33">
        <v>248.70466321243515</v>
      </c>
      <c r="C33">
        <v>61.956521739130565</v>
      </c>
      <c r="D33">
        <v>94.565217391304373</v>
      </c>
      <c r="E33">
        <v>39.130434782608731</v>
      </c>
      <c r="G33" s="9">
        <v>3</v>
      </c>
      <c r="H33">
        <v>63.804605777656427</v>
      </c>
      <c r="I33">
        <v>134.0171736183207</v>
      </c>
      <c r="J33">
        <v>11.213177066835504</v>
      </c>
    </row>
    <row r="34" spans="1:10">
      <c r="A34">
        <v>833.16062176165804</v>
      </c>
      <c r="B34">
        <v>7.4534161490685094</v>
      </c>
      <c r="C34">
        <v>62.176165803108582</v>
      </c>
      <c r="D34">
        <v>223.83419689119162</v>
      </c>
      <c r="E34">
        <v>12.435233160621772</v>
      </c>
    </row>
    <row r="35" spans="1:10">
      <c r="A35">
        <v>231.05590062111807</v>
      </c>
      <c r="B35">
        <v>42.253521126760603</v>
      </c>
      <c r="C35">
        <v>149.06832298136661</v>
      </c>
      <c r="D35">
        <v>96.894409937888483</v>
      </c>
      <c r="E35">
        <v>223.60248447204955</v>
      </c>
      <c r="H35" s="9" t="s">
        <v>92</v>
      </c>
      <c r="I35" s="9"/>
    </row>
    <row r="36" spans="1:10">
      <c r="A36">
        <v>130.98591549295776</v>
      </c>
      <c r="B36">
        <v>62.650602409638516</v>
      </c>
      <c r="C36">
        <v>0</v>
      </c>
      <c r="D36">
        <v>304.22535211267592</v>
      </c>
      <c r="E36">
        <v>92.957746478873133</v>
      </c>
      <c r="H36" s="9" t="s">
        <v>85</v>
      </c>
      <c r="I36" s="9"/>
    </row>
    <row r="37" spans="1:10">
      <c r="A37">
        <v>226.50602409638554</v>
      </c>
      <c r="C37">
        <v>106.02409638554248</v>
      </c>
      <c r="D37">
        <v>163.85542168674715</v>
      </c>
      <c r="E37">
        <v>231.32530120481928</v>
      </c>
      <c r="G37" s="9" t="s">
        <v>13</v>
      </c>
      <c r="H37">
        <v>166.9170602528369</v>
      </c>
      <c r="I37">
        <v>223.43882126691364</v>
      </c>
      <c r="J37">
        <v>121.00529086487717</v>
      </c>
    </row>
    <row r="38" spans="1:10">
      <c r="G38" s="9" t="s">
        <v>13</v>
      </c>
      <c r="H38">
        <v>25.11303364924769</v>
      </c>
      <c r="I38">
        <v>139.08924490781638</v>
      </c>
      <c r="J38">
        <v>68.850202198252219</v>
      </c>
    </row>
    <row r="39" spans="1:10">
      <c r="A39" s="5">
        <f t="shared" ref="A39:E39" si="4">AVERAGE(A28:A37)</f>
        <v>261.35506464814517</v>
      </c>
      <c r="B39" s="5">
        <f t="shared" si="4"/>
        <v>125.44495488027211</v>
      </c>
      <c r="C39" s="5">
        <f t="shared" si="4"/>
        <v>98.008212191728859</v>
      </c>
      <c r="D39" s="5">
        <f t="shared" si="4"/>
        <v>206.43081591644986</v>
      </c>
      <c r="E39" s="5">
        <f t="shared" si="4"/>
        <v>121.99367389980571</v>
      </c>
      <c r="G39" s="9">
        <v>1</v>
      </c>
      <c r="H39">
        <v>55.105079693225306</v>
      </c>
      <c r="I39">
        <v>109.1559864875324</v>
      </c>
      <c r="J39">
        <v>112.57664850055298</v>
      </c>
    </row>
    <row r="40" spans="1:10">
      <c r="A40" s="5">
        <f t="shared" ref="A40:E40" si="5">STDEV(A28:A37)</f>
        <v>210.42247007999788</v>
      </c>
      <c r="B40" s="5">
        <f t="shared" si="5"/>
        <v>86.173412587467766</v>
      </c>
      <c r="C40" s="5">
        <f t="shared" si="5"/>
        <v>55.237659128292563</v>
      </c>
      <c r="D40" s="5">
        <f t="shared" si="5"/>
        <v>127.91270556627092</v>
      </c>
      <c r="E40" s="5">
        <f t="shared" si="5"/>
        <v>82.295846511091796</v>
      </c>
      <c r="G40" s="9">
        <v>2</v>
      </c>
      <c r="H40">
        <v>155.53382675475106</v>
      </c>
      <c r="I40">
        <v>109.79105501093051</v>
      </c>
      <c r="J40">
        <v>113.39874418530829</v>
      </c>
    </row>
    <row r="41" spans="1:10">
      <c r="A41" s="5">
        <f t="shared" ref="A41:E41" si="6">+A40/3.16</f>
        <v>66.589389265822106</v>
      </c>
      <c r="B41" s="5">
        <f t="shared" si="6"/>
        <v>27.270067274515114</v>
      </c>
      <c r="C41" s="5">
        <f t="shared" si="6"/>
        <v>17.48027187604195</v>
      </c>
      <c r="D41" s="5">
        <f t="shared" si="6"/>
        <v>40.478704293123705</v>
      </c>
      <c r="E41" s="5">
        <f t="shared" si="6"/>
        <v>26.042989402244238</v>
      </c>
      <c r="G41" s="9">
        <v>3</v>
      </c>
      <c r="H41">
        <v>145.12747683776277</v>
      </c>
      <c r="I41">
        <v>77.01705042747902</v>
      </c>
      <c r="J41">
        <v>104.3783091326131</v>
      </c>
    </row>
    <row r="42" spans="1:10">
      <c r="A42" s="5">
        <f t="shared" ref="A42:E42" si="7">+A41/A39*100</f>
        <v>25.478514967930501</v>
      </c>
      <c r="B42" s="5">
        <f t="shared" si="7"/>
        <v>21.738671994056968</v>
      </c>
      <c r="C42" s="5">
        <f t="shared" si="7"/>
        <v>17.835517539944629</v>
      </c>
      <c r="D42" s="5">
        <f t="shared" si="7"/>
        <v>19.608847697190193</v>
      </c>
      <c r="E42" s="5">
        <f t="shared" si="7"/>
        <v>21.347819579262392</v>
      </c>
    </row>
    <row r="43" spans="1:10">
      <c r="A43" s="5"/>
    </row>
    <row r="44" spans="1:10">
      <c r="A44" s="6" t="s">
        <v>50</v>
      </c>
    </row>
    <row r="45" spans="1:10">
      <c r="A45" s="6" t="s">
        <v>89</v>
      </c>
      <c r="B45" s="8"/>
      <c r="C45" s="6" t="s">
        <v>83</v>
      </c>
    </row>
    <row r="46" spans="1:10">
      <c r="A46" s="5" t="s">
        <v>90</v>
      </c>
      <c r="B46" s="5" t="s">
        <v>79</v>
      </c>
      <c r="C46" s="5" t="s">
        <v>78</v>
      </c>
      <c r="D46" s="5" t="s">
        <v>79</v>
      </c>
      <c r="E46" s="5" t="s">
        <v>80</v>
      </c>
    </row>
    <row r="47" spans="1:10">
      <c r="A47" s="7" t="s">
        <v>81</v>
      </c>
    </row>
    <row r="48" spans="1:10">
      <c r="A48">
        <v>41.064638783270013</v>
      </c>
      <c r="B48">
        <v>164.2585551330798</v>
      </c>
      <c r="C48">
        <v>63.878326996197472</v>
      </c>
      <c r="D48">
        <v>118.63117870722434</v>
      </c>
      <c r="E48">
        <v>205.32319391634948</v>
      </c>
    </row>
    <row r="49" spans="1:5">
      <c r="A49">
        <v>89.302325581395337</v>
      </c>
      <c r="B49">
        <v>50.232558139534817</v>
      </c>
      <c r="C49">
        <v>50.232558139534682</v>
      </c>
      <c r="D49">
        <v>145.11627906976747</v>
      </c>
      <c r="E49">
        <v>306.97674418604618</v>
      </c>
    </row>
    <row r="50" spans="1:5">
      <c r="A50">
        <v>66.331658291457359</v>
      </c>
      <c r="B50">
        <v>205.02512562814087</v>
      </c>
      <c r="C50">
        <v>253.26633165829179</v>
      </c>
      <c r="D50">
        <v>156.78391959798995</v>
      </c>
      <c r="E50">
        <v>192.9648241206032</v>
      </c>
    </row>
    <row r="51" spans="1:5">
      <c r="A51">
        <v>186.52849740932646</v>
      </c>
      <c r="B51">
        <v>74.61139896373092</v>
      </c>
      <c r="C51">
        <v>105.69948186528478</v>
      </c>
      <c r="D51">
        <v>157.44680851063825</v>
      </c>
      <c r="E51">
        <v>12.435233160622071</v>
      </c>
    </row>
    <row r="52" spans="1:5">
      <c r="A52">
        <v>179.64071856287413</v>
      </c>
      <c r="B52">
        <v>158.08383233532948</v>
      </c>
      <c r="C52">
        <v>89.361702127659839</v>
      </c>
      <c r="D52">
        <v>69.23076923076917</v>
      </c>
      <c r="E52">
        <v>308.98203592814349</v>
      </c>
    </row>
    <row r="53" spans="1:5">
      <c r="A53">
        <v>106.38297872340418</v>
      </c>
      <c r="B53">
        <v>110.63829787234033</v>
      </c>
      <c r="C53">
        <v>109.61538461538471</v>
      </c>
      <c r="D53">
        <v>84.50704225352095</v>
      </c>
      <c r="E53">
        <v>131.91489361702114</v>
      </c>
    </row>
    <row r="54" spans="1:5">
      <c r="A54">
        <v>178.84615384615378</v>
      </c>
      <c r="B54">
        <v>40.384615384615564</v>
      </c>
      <c r="C54">
        <v>73.23943661971812</v>
      </c>
      <c r="D54">
        <v>225.38071065989843</v>
      </c>
      <c r="E54">
        <v>144.23076923076925</v>
      </c>
    </row>
    <row r="55" spans="1:5">
      <c r="A55">
        <v>202.81690140845078</v>
      </c>
      <c r="B55">
        <v>180.28169014084497</v>
      </c>
      <c r="C55">
        <v>79.187817258883598</v>
      </c>
      <c r="D55">
        <v>318.64406779661016</v>
      </c>
      <c r="E55">
        <v>326.76056338028172</v>
      </c>
    </row>
    <row r="56" spans="1:5">
      <c r="A56">
        <v>103.5532994923859</v>
      </c>
      <c r="B56">
        <v>158.37563451776666</v>
      </c>
      <c r="C56">
        <v>135.59322033898303</v>
      </c>
      <c r="E56">
        <v>372.88135593220323</v>
      </c>
    </row>
    <row r="57" spans="1:5">
      <c r="B57">
        <v>589.83050847457628</v>
      </c>
    </row>
    <row r="59" spans="1:5">
      <c r="A59" s="5">
        <f t="shared" ref="A59:E59" si="8">AVERAGE(A48:A57)</f>
        <v>128.27413023319087</v>
      </c>
      <c r="B59" s="5">
        <f t="shared" si="8"/>
        <v>173.17222165899597</v>
      </c>
      <c r="C59" s="5">
        <f t="shared" si="8"/>
        <v>106.67491773554869</v>
      </c>
      <c r="D59" s="5">
        <f t="shared" si="8"/>
        <v>159.46759697830234</v>
      </c>
      <c r="E59" s="5">
        <f t="shared" si="8"/>
        <v>222.49662371911552</v>
      </c>
    </row>
    <row r="60" spans="1:5">
      <c r="A60" s="5">
        <f t="shared" ref="A60:E60" si="9">STDEV(A48:A57)</f>
        <v>59.369353176201507</v>
      </c>
      <c r="B60" s="5">
        <f t="shared" si="9"/>
        <v>156.90293127375955</v>
      </c>
      <c r="C60" s="5">
        <f t="shared" si="9"/>
        <v>60.750942731743919</v>
      </c>
      <c r="D60" s="5">
        <f t="shared" si="9"/>
        <v>80.470328477728287</v>
      </c>
      <c r="E60" s="5">
        <f t="shared" si="9"/>
        <v>116.04233578995373</v>
      </c>
    </row>
    <row r="61" spans="1:5">
      <c r="A61" s="5">
        <f>+A60/3</f>
        <v>19.789784392067169</v>
      </c>
      <c r="B61" s="5">
        <f>+B60/3.16</f>
        <v>49.652826352455548</v>
      </c>
      <c r="C61" s="5">
        <f>+C60/3</f>
        <v>20.250314243914641</v>
      </c>
      <c r="D61" s="5">
        <f>+D60/2.83</f>
        <v>28.434745045133671</v>
      </c>
      <c r="E61" s="5">
        <f>+E60/3</f>
        <v>38.680778596651244</v>
      </c>
    </row>
    <row r="62" spans="1:5">
      <c r="A62" s="5">
        <f t="shared" ref="A62:E62" si="10">+A61/A59*100</f>
        <v>15.427728378349645</v>
      </c>
      <c r="B62" s="5">
        <f t="shared" si="10"/>
        <v>28.672512182831479</v>
      </c>
      <c r="C62" s="5">
        <f t="shared" si="10"/>
        <v>18.983201181477323</v>
      </c>
      <c r="D62" s="5">
        <f t="shared" si="10"/>
        <v>17.831048804856948</v>
      </c>
      <c r="E62" s="5">
        <f t="shared" si="10"/>
        <v>17.38488339736907</v>
      </c>
    </row>
    <row r="64" spans="1:5">
      <c r="A64" s="6" t="s">
        <v>53</v>
      </c>
    </row>
    <row r="65" spans="1:5">
      <c r="A65" s="6" t="s">
        <v>89</v>
      </c>
      <c r="B65" s="8"/>
      <c r="C65" s="6" t="s">
        <v>83</v>
      </c>
    </row>
    <row r="66" spans="1:5">
      <c r="A66" s="5" t="s">
        <v>90</v>
      </c>
      <c r="B66" s="5" t="s">
        <v>79</v>
      </c>
      <c r="C66" s="5" t="s">
        <v>78</v>
      </c>
      <c r="D66" s="5" t="s">
        <v>79</v>
      </c>
      <c r="E66" s="5" t="s">
        <v>80</v>
      </c>
    </row>
    <row r="67" spans="1:5">
      <c r="A67" s="7" t="s">
        <v>81</v>
      </c>
    </row>
    <row r="68" spans="1:5">
      <c r="A68">
        <v>156.75675675675652</v>
      </c>
      <c r="B68">
        <v>97.297297297297376</v>
      </c>
      <c r="C68">
        <v>118.91891891891892</v>
      </c>
      <c r="D68">
        <v>351.3513513513513</v>
      </c>
      <c r="E68">
        <v>243.24324324324309</v>
      </c>
    </row>
    <row r="69" spans="1:5">
      <c r="A69">
        <v>80.701754385964904</v>
      </c>
      <c r="B69">
        <v>66.666666666666643</v>
      </c>
      <c r="C69">
        <v>140.35087719298267</v>
      </c>
      <c r="D69">
        <v>398.019801980198</v>
      </c>
      <c r="E69">
        <v>421.78217821782175</v>
      </c>
    </row>
    <row r="70" spans="1:5">
      <c r="A70">
        <v>320.79207920792084</v>
      </c>
      <c r="B70">
        <v>154.45544554455432</v>
      </c>
      <c r="C70">
        <v>29.702970297029747</v>
      </c>
      <c r="D70">
        <v>311.45038167938918</v>
      </c>
      <c r="E70">
        <v>132.82442748091583</v>
      </c>
    </row>
    <row r="71" spans="1:5">
      <c r="A71">
        <v>137.40458015267188</v>
      </c>
      <c r="B71">
        <v>96.183206106870202</v>
      </c>
      <c r="C71">
        <v>59.541984732824496</v>
      </c>
      <c r="D71">
        <v>422.11055276381893</v>
      </c>
      <c r="E71">
        <v>217.08542713567857</v>
      </c>
    </row>
    <row r="72" spans="1:5">
      <c r="A72">
        <v>180.90452261306547</v>
      </c>
      <c r="B72">
        <v>180.90452261306521</v>
      </c>
      <c r="C72">
        <v>66.331658291457629</v>
      </c>
      <c r="D72">
        <v>435.08771929824553</v>
      </c>
      <c r="E72">
        <v>400</v>
      </c>
    </row>
    <row r="73" spans="1:5">
      <c r="A73">
        <v>256.14035087719299</v>
      </c>
      <c r="B73">
        <v>207.01754385964907</v>
      </c>
      <c r="C73">
        <v>259.6491228070177</v>
      </c>
      <c r="D73">
        <v>350.56179775280901</v>
      </c>
      <c r="E73">
        <v>101.12359550561824</v>
      </c>
    </row>
    <row r="74" spans="1:5">
      <c r="A74">
        <v>323.59550561797749</v>
      </c>
      <c r="B74">
        <v>141.57303370786514</v>
      </c>
      <c r="C74">
        <v>182.02247191011224</v>
      </c>
      <c r="D74">
        <v>298.97610921501706</v>
      </c>
      <c r="E74">
        <v>77.815699658703068</v>
      </c>
    </row>
    <row r="75" spans="1:5">
      <c r="A75">
        <v>204.77815699658703</v>
      </c>
      <c r="B75">
        <v>184.30034129692839</v>
      </c>
      <c r="C75">
        <v>65.529010238908015</v>
      </c>
      <c r="D75">
        <v>554.31472081218283</v>
      </c>
      <c r="E75">
        <v>261.92893401015237</v>
      </c>
    </row>
    <row r="76" spans="1:5">
      <c r="A76">
        <v>225.38071065989857</v>
      </c>
      <c r="B76">
        <v>284.33734939759051</v>
      </c>
      <c r="C76">
        <v>18.274111675126669</v>
      </c>
      <c r="D76">
        <v>192.77108433734938</v>
      </c>
      <c r="E76">
        <v>231.32530120481928</v>
      </c>
    </row>
    <row r="77" spans="1:5">
      <c r="A77">
        <v>101.20481927710843</v>
      </c>
      <c r="C77">
        <v>14.457831325301019</v>
      </c>
    </row>
    <row r="79" spans="1:5">
      <c r="A79" s="5">
        <f t="shared" ref="A79:E79" si="11">AVERAGE(A68:A77)</f>
        <v>198.76592365451444</v>
      </c>
      <c r="B79" s="5">
        <f t="shared" si="11"/>
        <v>156.9706007211652</v>
      </c>
      <c r="C79" s="5">
        <f t="shared" si="11"/>
        <v>95.477895738967916</v>
      </c>
      <c r="D79" s="5">
        <f t="shared" si="11"/>
        <v>368.29372435448454</v>
      </c>
      <c r="E79" s="5">
        <f t="shared" si="11"/>
        <v>231.90320071743912</v>
      </c>
    </row>
    <row r="80" spans="1:5">
      <c r="A80" s="5">
        <f t="shared" ref="A80:E80" si="12">STDEV(A68:A77)</f>
        <v>84.205738315891125</v>
      </c>
      <c r="B80" s="5">
        <f t="shared" si="12"/>
        <v>66.802839189006534</v>
      </c>
      <c r="C80" s="5">
        <f t="shared" si="12"/>
        <v>79.508256749510565</v>
      </c>
      <c r="D80" s="5">
        <f t="shared" si="12"/>
        <v>101.421705857513</v>
      </c>
      <c r="E80" s="5">
        <f t="shared" si="12"/>
        <v>120.5318775571382</v>
      </c>
    </row>
    <row r="81" spans="1:5">
      <c r="A81" s="5">
        <f>+A80/3.16</f>
        <v>26.647385543003519</v>
      </c>
      <c r="B81" s="5">
        <f>+B80/3</f>
        <v>22.267613063002177</v>
      </c>
      <c r="C81" s="5">
        <f>+C80/3.16</f>
        <v>25.160840743516001</v>
      </c>
      <c r="D81" s="5">
        <f t="shared" ref="D81:E81" si="13">+D80/3</f>
        <v>33.80723528583767</v>
      </c>
      <c r="E81" s="5">
        <f t="shared" si="13"/>
        <v>40.17729251904607</v>
      </c>
    </row>
    <row r="82" spans="1:5">
      <c r="A82" s="5">
        <f t="shared" ref="A82:E82" si="14">+A81/A79*100</f>
        <v>13.406415472563973</v>
      </c>
      <c r="B82" s="5">
        <f t="shared" si="14"/>
        <v>14.185849427025676</v>
      </c>
      <c r="C82" s="5">
        <f t="shared" si="14"/>
        <v>26.352529607800069</v>
      </c>
      <c r="D82" s="5">
        <f t="shared" si="14"/>
        <v>9.1794220347067448</v>
      </c>
      <c r="E82" s="5">
        <f t="shared" si="14"/>
        <v>17.325027164243334</v>
      </c>
    </row>
    <row r="83" spans="1:5">
      <c r="A83" s="5"/>
      <c r="B83" s="5"/>
      <c r="C83" s="5"/>
      <c r="D83" s="5"/>
      <c r="E83" s="5"/>
    </row>
    <row r="85" spans="1:5">
      <c r="A85" s="6" t="s">
        <v>59</v>
      </c>
    </row>
    <row r="86" spans="1:5">
      <c r="A86" s="6" t="s">
        <v>89</v>
      </c>
      <c r="B86" s="8"/>
      <c r="C86" s="6" t="s">
        <v>83</v>
      </c>
    </row>
    <row r="87" spans="1:5">
      <c r="A87" s="5" t="s">
        <v>90</v>
      </c>
      <c r="B87" s="5" t="s">
        <v>79</v>
      </c>
      <c r="C87" s="5" t="s">
        <v>78</v>
      </c>
      <c r="D87" s="5" t="s">
        <v>79</v>
      </c>
      <c r="E87" s="5" t="s">
        <v>80</v>
      </c>
    </row>
    <row r="88" spans="1:5">
      <c r="A88" s="7" t="s">
        <v>81</v>
      </c>
    </row>
    <row r="89" spans="1:5">
      <c r="A89">
        <v>121.58590308370039</v>
      </c>
      <c r="B89">
        <v>52.863436123348045</v>
      </c>
      <c r="C89">
        <v>18.947368421052836</v>
      </c>
      <c r="D89">
        <v>113.68421052631578</v>
      </c>
      <c r="E89">
        <v>195.59471365638771</v>
      </c>
    </row>
    <row r="90" spans="1:5">
      <c r="A90">
        <v>189.47368421052644</v>
      </c>
      <c r="B90">
        <v>644.21052631578925</v>
      </c>
      <c r="C90">
        <v>244.89795918367321</v>
      </c>
      <c r="D90">
        <v>74.611398963730792</v>
      </c>
      <c r="E90">
        <v>322.10526315789519</v>
      </c>
    </row>
    <row r="91" spans="1:5">
      <c r="A91">
        <v>80.829015544041596</v>
      </c>
      <c r="B91">
        <v>130.56994818652848</v>
      </c>
      <c r="D91">
        <v>147.59358288770096</v>
      </c>
      <c r="E91">
        <v>254.9222797927462</v>
      </c>
    </row>
    <row r="92" spans="1:5">
      <c r="A92">
        <v>64.171122994652393</v>
      </c>
      <c r="B92">
        <v>83.422459893048071</v>
      </c>
      <c r="D92">
        <v>123.98523985239875</v>
      </c>
      <c r="E92">
        <v>128.34224598930493</v>
      </c>
    </row>
    <row r="93" spans="1:5">
      <c r="A93">
        <v>190.40590405904064</v>
      </c>
      <c r="B93">
        <v>252.39852398523999</v>
      </c>
      <c r="D93">
        <v>4.4444444444444606</v>
      </c>
      <c r="E93">
        <v>270.11070110701121</v>
      </c>
    </row>
    <row r="94" spans="1:5">
      <c r="A94">
        <v>31.111111111111395</v>
      </c>
      <c r="B94">
        <v>84.444444444444642</v>
      </c>
      <c r="D94">
        <v>176.47058823529414</v>
      </c>
      <c r="E94">
        <v>1471.1111111111115</v>
      </c>
    </row>
    <row r="95" spans="1:5">
      <c r="A95">
        <v>76.470588235293732</v>
      </c>
      <c r="B95">
        <v>111.76470588235318</v>
      </c>
      <c r="D95">
        <v>330.61224489795882</v>
      </c>
      <c r="E95">
        <v>525</v>
      </c>
    </row>
    <row r="96" spans="1:5">
      <c r="A96">
        <v>63.461538461538339</v>
      </c>
      <c r="B96">
        <v>161.53846153846172</v>
      </c>
      <c r="D96">
        <v>67.005076142131799</v>
      </c>
      <c r="E96">
        <v>208.16326530612236</v>
      </c>
    </row>
    <row r="97" spans="1:5">
      <c r="A97">
        <v>153.06122448979562</v>
      </c>
      <c r="B97">
        <v>165.30612244897989</v>
      </c>
      <c r="E97">
        <v>201.01522842639602</v>
      </c>
    </row>
    <row r="98" spans="1:5">
      <c r="A98">
        <v>140.10152284264009</v>
      </c>
      <c r="B98">
        <v>67.005076142131657</v>
      </c>
    </row>
    <row r="100" spans="1:5">
      <c r="A100" s="5">
        <f t="shared" ref="A100:E100" si="15">AVERAGE(A89:A98)</f>
        <v>111.06716150323408</v>
      </c>
      <c r="B100" s="5">
        <f t="shared" si="15"/>
        <v>175.35237049603251</v>
      </c>
      <c r="C100" s="5">
        <f t="shared" si="15"/>
        <v>131.92266380236302</v>
      </c>
      <c r="D100" s="5">
        <f t="shared" si="15"/>
        <v>129.80084824374694</v>
      </c>
      <c r="E100" s="5">
        <f t="shared" si="15"/>
        <v>397.37386761633053</v>
      </c>
    </row>
    <row r="101" spans="1:5">
      <c r="A101" s="5">
        <f t="shared" ref="A101:E101" si="16">STDEV(A89:A98)</f>
        <v>55.905804093985992</v>
      </c>
      <c r="B101" s="5">
        <f t="shared" si="16"/>
        <v>174.98022821185816</v>
      </c>
      <c r="C101" s="5">
        <f t="shared" si="16"/>
        <v>159.77119494135536</v>
      </c>
      <c r="D101" s="5">
        <f t="shared" si="16"/>
        <v>96.966004834274386</v>
      </c>
      <c r="E101" s="5">
        <f t="shared" si="16"/>
        <v>418.15129388098222</v>
      </c>
    </row>
    <row r="102" spans="1:5">
      <c r="A102" s="5">
        <f t="shared" ref="A102:B102" si="17">+A101/3.16</f>
        <v>17.691710156324682</v>
      </c>
      <c r="B102" s="5">
        <f t="shared" si="17"/>
        <v>55.37348994046144</v>
      </c>
      <c r="C102" s="5">
        <f>+C101/1.41</f>
        <v>113.31290421372721</v>
      </c>
      <c r="D102" s="5">
        <f>+D101/2.83</f>
        <v>34.26360594850685</v>
      </c>
      <c r="E102" s="5">
        <f>+E101/3</f>
        <v>139.38376462699406</v>
      </c>
    </row>
    <row r="103" spans="1:5">
      <c r="A103" s="5">
        <f t="shared" ref="A103:E103" si="18">+A102/A100*100</f>
        <v>15.928839737035624</v>
      </c>
      <c r="B103" s="5">
        <f t="shared" si="18"/>
        <v>31.578409680931181</v>
      </c>
      <c r="C103" s="5">
        <f t="shared" si="18"/>
        <v>85.893432521560058</v>
      </c>
      <c r="D103" s="5">
        <f t="shared" si="18"/>
        <v>26.397058580206522</v>
      </c>
      <c r="E103" s="5">
        <f t="shared" si="18"/>
        <v>35.076228203705348</v>
      </c>
    </row>
    <row r="105" spans="1:5">
      <c r="A105" s="6" t="s">
        <v>65</v>
      </c>
    </row>
    <row r="106" spans="1:5">
      <c r="A106" s="6" t="s">
        <v>89</v>
      </c>
      <c r="B106" s="8"/>
      <c r="C106" s="6" t="s">
        <v>83</v>
      </c>
    </row>
    <row r="107" spans="1:5">
      <c r="A107" s="5" t="s">
        <v>90</v>
      </c>
      <c r="B107" s="5" t="s">
        <v>79</v>
      </c>
      <c r="C107" s="5" t="s">
        <v>78</v>
      </c>
      <c r="D107" s="5" t="s">
        <v>79</v>
      </c>
      <c r="E107" s="5" t="s">
        <v>80</v>
      </c>
    </row>
    <row r="108" spans="1:5">
      <c r="A108" s="7" t="s">
        <v>81</v>
      </c>
    </row>
    <row r="109" spans="1:5">
      <c r="A109">
        <v>136.03238866396737</v>
      </c>
      <c r="B109">
        <v>157.89473684210532</v>
      </c>
      <c r="C109">
        <v>212.03007518796989</v>
      </c>
      <c r="D109">
        <v>320.30075187969925</v>
      </c>
      <c r="E109">
        <v>365.41353383458653</v>
      </c>
    </row>
    <row r="110" spans="1:5">
      <c r="A110">
        <v>127.37430167597742</v>
      </c>
      <c r="B110">
        <v>150.60728744939274</v>
      </c>
      <c r="C110">
        <v>102.02429149797578</v>
      </c>
      <c r="D110">
        <v>126.31578947368411</v>
      </c>
      <c r="E110">
        <v>24.291497975708612</v>
      </c>
    </row>
    <row r="111" spans="1:5">
      <c r="A111">
        <v>249.63503649635015</v>
      </c>
      <c r="B111">
        <v>341.89944134078229</v>
      </c>
      <c r="C111">
        <v>144.52554744525557</v>
      </c>
      <c r="D111">
        <v>214.52513966480407</v>
      </c>
      <c r="E111">
        <v>65.693430656934638</v>
      </c>
    </row>
    <row r="112" spans="1:5">
      <c r="A112">
        <v>199.12663755458516</v>
      </c>
      <c r="B112">
        <v>118.24817518248176</v>
      </c>
      <c r="C112">
        <v>83.84279475982504</v>
      </c>
      <c r="D112">
        <v>197.08029197080259</v>
      </c>
      <c r="E112">
        <v>83.842794759825154</v>
      </c>
    </row>
    <row r="113" spans="1:5">
      <c r="A113">
        <v>393.44262295081955</v>
      </c>
      <c r="B113">
        <v>141.48471615720524</v>
      </c>
      <c r="C113">
        <v>32.786885245901644</v>
      </c>
      <c r="D113">
        <v>214.84716157205247</v>
      </c>
      <c r="E113">
        <v>85.245901639344453</v>
      </c>
    </row>
    <row r="114" spans="1:5">
      <c r="A114">
        <v>398.13084112149539</v>
      </c>
      <c r="B114">
        <v>347.54098360655723</v>
      </c>
      <c r="C114">
        <v>54.368932038834899</v>
      </c>
      <c r="D114">
        <v>32.786885245901523</v>
      </c>
      <c r="E114">
        <v>15.533980582524444</v>
      </c>
    </row>
    <row r="115" spans="1:5">
      <c r="A115">
        <v>197.64705882352945</v>
      </c>
      <c r="B115">
        <v>97.087378640776521</v>
      </c>
      <c r="C115">
        <v>145.79439252336448</v>
      </c>
      <c r="D115">
        <v>159.22330097087385</v>
      </c>
      <c r="E115">
        <v>16.822429906541927</v>
      </c>
    </row>
    <row r="116" spans="1:5">
      <c r="A116">
        <v>12.500000000000165</v>
      </c>
      <c r="B116">
        <v>252.3364485981312</v>
      </c>
      <c r="C116">
        <v>37.647058823529534</v>
      </c>
      <c r="D116">
        <v>235.51401869158875</v>
      </c>
      <c r="E116">
        <v>28.235294117647069</v>
      </c>
    </row>
    <row r="117" spans="1:5">
      <c r="B117">
        <v>348.23529411764696</v>
      </c>
      <c r="C117">
        <v>37.5</v>
      </c>
      <c r="D117">
        <v>296.47058823529409</v>
      </c>
      <c r="E117">
        <v>487.5</v>
      </c>
    </row>
    <row r="118" spans="1:5">
      <c r="B118">
        <v>154.16666666666654</v>
      </c>
      <c r="D118">
        <v>320.83333333333354</v>
      </c>
    </row>
    <row r="120" spans="1:5">
      <c r="A120" s="5">
        <f t="shared" ref="A120:E120" si="19">AVERAGE(A109:A118)</f>
        <v>214.23611091084061</v>
      </c>
      <c r="B120" s="5">
        <f t="shared" si="19"/>
        <v>210.95011286017461</v>
      </c>
      <c r="C120" s="5">
        <f t="shared" si="19"/>
        <v>94.50221972473966</v>
      </c>
      <c r="D120" s="5">
        <f t="shared" si="19"/>
        <v>211.78972610380342</v>
      </c>
      <c r="E120" s="5">
        <f t="shared" si="19"/>
        <v>130.28654038590145</v>
      </c>
    </row>
    <row r="121" spans="1:5">
      <c r="A121" s="5">
        <f t="shared" ref="A121:E121" si="20">STDEV(A109:A118)</f>
        <v>132.04278367575881</v>
      </c>
      <c r="B121" s="5">
        <f t="shared" si="20"/>
        <v>101.34053947858283</v>
      </c>
      <c r="C121" s="5">
        <f t="shared" si="20"/>
        <v>62.267013423775232</v>
      </c>
      <c r="D121" s="5">
        <f t="shared" si="20"/>
        <v>90.518923278627639</v>
      </c>
      <c r="E121" s="5">
        <f t="shared" si="20"/>
        <v>172.82063298307637</v>
      </c>
    </row>
    <row r="122" spans="1:5">
      <c r="A122" s="5">
        <f>+A121/2.83</f>
        <v>46.658227447264593</v>
      </c>
      <c r="B122" s="5">
        <f>+B121/3.16</f>
        <v>32.069790974235069</v>
      </c>
      <c r="C122" s="5">
        <f>+C121/3</f>
        <v>20.755671141258411</v>
      </c>
      <c r="D122" s="5">
        <f>+D121/3.16</f>
        <v>28.645228885641657</v>
      </c>
      <c r="E122" s="5">
        <f>+E121/3</f>
        <v>57.606877661025457</v>
      </c>
    </row>
    <row r="123" spans="1:5">
      <c r="A123" s="5">
        <f t="shared" ref="A123:E123" si="21">+A122/A120*100</f>
        <v>21.778880903361113</v>
      </c>
      <c r="B123" s="5">
        <f t="shared" si="21"/>
        <v>15.202547436176102</v>
      </c>
      <c r="C123" s="5">
        <f t="shared" si="21"/>
        <v>21.963157269442213</v>
      </c>
      <c r="D123" s="5">
        <f t="shared" si="21"/>
        <v>13.5253156102586</v>
      </c>
      <c r="E123" s="5">
        <f t="shared" si="21"/>
        <v>44.215524865728348</v>
      </c>
    </row>
    <row r="125" spans="1:5">
      <c r="A125" s="6" t="s">
        <v>66</v>
      </c>
    </row>
    <row r="126" spans="1:5">
      <c r="A126" s="6" t="s">
        <v>89</v>
      </c>
      <c r="B126" s="8"/>
      <c r="C126" s="6" t="s">
        <v>83</v>
      </c>
    </row>
    <row r="127" spans="1:5">
      <c r="A127" s="5" t="s">
        <v>90</v>
      </c>
      <c r="B127" s="5" t="s">
        <v>79</v>
      </c>
      <c r="C127" s="5" t="s">
        <v>78</v>
      </c>
      <c r="D127" s="5" t="s">
        <v>79</v>
      </c>
      <c r="E127" s="5" t="s">
        <v>80</v>
      </c>
    </row>
    <row r="128" spans="1:5">
      <c r="A128" s="7" t="s">
        <v>81</v>
      </c>
    </row>
    <row r="129" spans="1:5">
      <c r="A129">
        <v>125.37313432835815</v>
      </c>
      <c r="B129">
        <v>165.67164179104472</v>
      </c>
      <c r="C129">
        <v>23.5955056179777</v>
      </c>
      <c r="D129">
        <v>147.761194029851</v>
      </c>
      <c r="E129">
        <v>17.910447761194128</v>
      </c>
    </row>
    <row r="130" spans="1:5">
      <c r="A130">
        <v>64.056939501779368</v>
      </c>
      <c r="B130">
        <v>123.84341637010668</v>
      </c>
      <c r="C130">
        <v>132.76595744680853</v>
      </c>
      <c r="D130">
        <v>260.4982206405694</v>
      </c>
      <c r="E130">
        <v>110.63829787234042</v>
      </c>
    </row>
    <row r="131" spans="1:5">
      <c r="A131">
        <v>153.19148936170211</v>
      </c>
      <c r="B131">
        <v>174.46808510638294</v>
      </c>
      <c r="D131">
        <v>38.297872340425698</v>
      </c>
      <c r="E131">
        <v>10.526315789473525</v>
      </c>
    </row>
    <row r="132" spans="1:5">
      <c r="A132">
        <v>129.82456140350899</v>
      </c>
      <c r="B132">
        <v>118.71657754010691</v>
      </c>
      <c r="D132">
        <v>42.105263157894647</v>
      </c>
      <c r="E132">
        <v>48.128342245989188</v>
      </c>
    </row>
    <row r="133" spans="1:5">
      <c r="A133">
        <v>77.005347593582826</v>
      </c>
      <c r="B133">
        <v>151.21951219512209</v>
      </c>
      <c r="D133">
        <v>102.67379679144382</v>
      </c>
      <c r="E133">
        <v>9.026203452237045E-14</v>
      </c>
    </row>
    <row r="134" spans="1:5">
      <c r="A134">
        <v>29.268292682926901</v>
      </c>
      <c r="B134">
        <v>131.4606741573032</v>
      </c>
      <c r="D134">
        <v>43.902439024390006</v>
      </c>
      <c r="E134">
        <v>141.57303370786519</v>
      </c>
    </row>
    <row r="135" spans="1:5">
      <c r="A135">
        <v>23.595505617977505</v>
      </c>
      <c r="B135">
        <v>478.43137254901973</v>
      </c>
      <c r="D135">
        <v>138.20224719101117</v>
      </c>
      <c r="E135">
        <v>125.49019607843164</v>
      </c>
    </row>
    <row r="136" spans="1:5">
      <c r="A136">
        <v>78.431372549019756</v>
      </c>
      <c r="B136">
        <v>148.08510638297864</v>
      </c>
      <c r="D136">
        <v>70.588235294117268</v>
      </c>
      <c r="E136">
        <v>56.170212765957253</v>
      </c>
    </row>
    <row r="137" spans="1:5">
      <c r="A137">
        <v>270.63829787234039</v>
      </c>
      <c r="B137">
        <v>120.83333333333363</v>
      </c>
      <c r="D137">
        <v>178.72340425531922</v>
      </c>
    </row>
    <row r="138" spans="1:5">
      <c r="A138">
        <v>108.33333333333346</v>
      </c>
      <c r="D138">
        <v>150</v>
      </c>
    </row>
    <row r="140" spans="1:5">
      <c r="A140" s="5">
        <f t="shared" ref="A140:E140" si="22">AVERAGE(A129:A138)</f>
        <v>105.97182742445295</v>
      </c>
      <c r="B140" s="5">
        <f t="shared" si="22"/>
        <v>179.1921910472665</v>
      </c>
      <c r="C140" s="5">
        <f t="shared" si="22"/>
        <v>78.180731532393111</v>
      </c>
      <c r="D140" s="5">
        <f t="shared" si="22"/>
        <v>117.27526727250222</v>
      </c>
      <c r="E140" s="5">
        <f t="shared" si="22"/>
        <v>63.804605777656427</v>
      </c>
    </row>
    <row r="141" spans="1:5">
      <c r="A141" s="5">
        <f t="shared" ref="A141:E141" si="23">STDEV(A129:A138)</f>
        <v>71.739780825148145</v>
      </c>
      <c r="B141" s="5">
        <f t="shared" si="23"/>
        <v>113.96500138149237</v>
      </c>
      <c r="C141" s="5">
        <f t="shared" si="23"/>
        <v>77.19516679336563</v>
      </c>
      <c r="D141" s="5">
        <f t="shared" si="23"/>
        <v>71.795495456125707</v>
      </c>
      <c r="E141" s="5">
        <f t="shared" si="23"/>
        <v>55.247937241686429</v>
      </c>
    </row>
    <row r="142" spans="1:5">
      <c r="A142" s="5">
        <f>+A141/3.16</f>
        <v>22.702462286439285</v>
      </c>
      <c r="B142" s="5">
        <f>+B141/3</f>
        <v>37.98833379383079</v>
      </c>
      <c r="C142" s="5">
        <f>+C141/1.41</f>
        <v>54.748345243521726</v>
      </c>
      <c r="D142" s="5">
        <f>+D141/3.16</f>
        <v>22.720093498773956</v>
      </c>
      <c r="E142" s="5">
        <f>+E141/2.83</f>
        <v>19.522239308016406</v>
      </c>
    </row>
    <row r="143" spans="1:5">
      <c r="A143" s="5">
        <f t="shared" ref="A143:E143" si="24">+A142/A140*100</f>
        <v>21.423111064706148</v>
      </c>
      <c r="B143" s="5">
        <f t="shared" si="24"/>
        <v>21.19977080017421</v>
      </c>
      <c r="C143" s="5">
        <f t="shared" si="24"/>
        <v>70.027926536908268</v>
      </c>
      <c r="D143" s="5">
        <f t="shared" si="24"/>
        <v>19.373303533797348</v>
      </c>
      <c r="E143" s="5">
        <f t="shared" si="24"/>
        <v>30.596912354645173</v>
      </c>
    </row>
    <row r="145" spans="1:5">
      <c r="A145" s="6" t="s">
        <v>69</v>
      </c>
    </row>
    <row r="146" spans="1:5">
      <c r="A146" s="6" t="s">
        <v>89</v>
      </c>
      <c r="B146" s="8"/>
      <c r="C146" s="6" t="s">
        <v>83</v>
      </c>
    </row>
    <row r="147" spans="1:5">
      <c r="A147" s="5" t="s">
        <v>90</v>
      </c>
      <c r="B147" s="5" t="s">
        <v>79</v>
      </c>
      <c r="C147" s="5" t="s">
        <v>78</v>
      </c>
      <c r="D147" s="5" t="s">
        <v>79</v>
      </c>
      <c r="E147" s="5" t="s">
        <v>80</v>
      </c>
    </row>
    <row r="148" spans="1:5">
      <c r="A148" s="7" t="s">
        <v>81</v>
      </c>
    </row>
    <row r="149" spans="1:5">
      <c r="A149">
        <v>141.89189189189173</v>
      </c>
      <c r="B149">
        <v>178.37837837837839</v>
      </c>
      <c r="C149">
        <v>67.826086956521721</v>
      </c>
      <c r="D149">
        <v>125.6756756756759</v>
      </c>
      <c r="E149">
        <v>377.02702702702732</v>
      </c>
    </row>
    <row r="150" spans="1:5">
      <c r="A150">
        <v>135.65217391304336</v>
      </c>
      <c r="B150">
        <v>120</v>
      </c>
      <c r="C150">
        <v>2.9704963869569408E-14</v>
      </c>
      <c r="D150">
        <v>125.21739130434752</v>
      </c>
      <c r="E150">
        <v>25.862068965517246</v>
      </c>
    </row>
    <row r="151" spans="1:5">
      <c r="A151">
        <v>160.36866359447006</v>
      </c>
      <c r="B151">
        <v>159.8156682027651</v>
      </c>
      <c r="D151">
        <v>55.299539170506755</v>
      </c>
      <c r="E151">
        <v>98.969072164948656</v>
      </c>
    </row>
    <row r="152" spans="1:5">
      <c r="A152">
        <v>120.40133779264207</v>
      </c>
      <c r="B152">
        <v>88.294314381271008</v>
      </c>
      <c r="D152">
        <v>132.44147157190642</v>
      </c>
      <c r="E152">
        <v>34.210526315789494</v>
      </c>
    </row>
    <row r="153" spans="1:5">
      <c r="A153">
        <v>103.44827586206907</v>
      </c>
      <c r="B153">
        <v>103.44827586206934</v>
      </c>
      <c r="D153">
        <v>25.862068965517189</v>
      </c>
    </row>
    <row r="154" spans="1:5">
      <c r="A154">
        <v>204.12371134020623</v>
      </c>
      <c r="B154">
        <v>74.226804123711162</v>
      </c>
      <c r="D154">
        <v>117.52577319587603</v>
      </c>
    </row>
    <row r="155" spans="1:5">
      <c r="A155">
        <v>231.42857142857105</v>
      </c>
      <c r="B155">
        <v>154.28571428571448</v>
      </c>
      <c r="D155">
        <v>145.71428571428572</v>
      </c>
    </row>
    <row r="156" spans="1:5">
      <c r="A156">
        <v>444.85981308411232</v>
      </c>
      <c r="B156">
        <v>160.74766355140198</v>
      </c>
      <c r="D156">
        <v>57.894736842105452</v>
      </c>
    </row>
    <row r="157" spans="1:5">
      <c r="A157">
        <v>81.578947368421183</v>
      </c>
      <c r="B157">
        <v>176.31578947368408</v>
      </c>
      <c r="D157">
        <v>197.01492537313413</v>
      </c>
    </row>
    <row r="158" spans="1:5">
      <c r="A158">
        <v>174.62686567164204</v>
      </c>
    </row>
    <row r="160" spans="1:5">
      <c r="A160" s="5">
        <f t="shared" ref="A160:E160" si="25">AVERAGE(A149:A158)</f>
        <v>179.83802519470692</v>
      </c>
      <c r="B160" s="5">
        <f t="shared" si="25"/>
        <v>135.05695647322173</v>
      </c>
      <c r="C160" s="5">
        <f t="shared" si="25"/>
        <v>33.913043478260875</v>
      </c>
      <c r="D160" s="5">
        <f t="shared" si="25"/>
        <v>109.1828742014839</v>
      </c>
      <c r="E160" s="5">
        <f t="shared" si="25"/>
        <v>134.0171736183207</v>
      </c>
    </row>
    <row r="161" spans="1:5">
      <c r="A161" s="5">
        <f t="shared" ref="A161:E161" si="26">STDEV(A149:A158)</f>
        <v>103.44585151817621</v>
      </c>
      <c r="B161" s="5">
        <f t="shared" si="26"/>
        <v>39.266176632437848</v>
      </c>
      <c r="C161" s="5">
        <f t="shared" si="26"/>
        <v>47.960286028304928</v>
      </c>
      <c r="D161" s="5">
        <f t="shared" si="26"/>
        <v>53.227038720490988</v>
      </c>
      <c r="E161" s="5">
        <f t="shared" si="26"/>
        <v>165.26852067412159</v>
      </c>
    </row>
    <row r="162" spans="1:5">
      <c r="A162" s="5">
        <f>+A161/3.16</f>
        <v>32.73602896144817</v>
      </c>
      <c r="B162" s="5">
        <f>+B161/3</f>
        <v>13.08872554414595</v>
      </c>
      <c r="C162" s="5">
        <f>+C161/1.41</f>
        <v>34.014387254116976</v>
      </c>
      <c r="D162" s="5">
        <f>+D161/3</f>
        <v>17.742346240163663</v>
      </c>
      <c r="E162" s="5">
        <f>+E161/2</f>
        <v>82.634260337060795</v>
      </c>
    </row>
    <row r="163" spans="1:5">
      <c r="A163" s="5">
        <f t="shared" ref="A163:E163" si="27">+A162/A160*100</f>
        <v>18.203062965135182</v>
      </c>
      <c r="B163" s="5">
        <f t="shared" si="27"/>
        <v>9.6912635127692237</v>
      </c>
      <c r="C163" s="5">
        <f t="shared" si="27"/>
        <v>100.29883421085772</v>
      </c>
      <c r="D163" s="5">
        <f t="shared" si="27"/>
        <v>16.250118317477419</v>
      </c>
      <c r="E163" s="5">
        <f t="shared" si="27"/>
        <v>61.659456102545619</v>
      </c>
    </row>
    <row r="165" spans="1:5">
      <c r="A165" s="6" t="s">
        <v>70</v>
      </c>
    </row>
    <row r="166" spans="1:5">
      <c r="A166" s="6" t="s">
        <v>89</v>
      </c>
      <c r="B166" s="8"/>
      <c r="C166" s="6" t="s">
        <v>83</v>
      </c>
    </row>
    <row r="167" spans="1:5">
      <c r="A167" s="5" t="s">
        <v>90</v>
      </c>
      <c r="B167" s="5" t="s">
        <v>79</v>
      </c>
      <c r="C167" s="5" t="s">
        <v>78</v>
      </c>
      <c r="D167" s="5" t="s">
        <v>79</v>
      </c>
      <c r="E167" s="5" t="s">
        <v>80</v>
      </c>
    </row>
    <row r="168" spans="1:5">
      <c r="A168" s="7" t="s">
        <v>81</v>
      </c>
    </row>
    <row r="169" spans="1:5">
      <c r="A169">
        <v>53.254437869822446</v>
      </c>
      <c r="B169">
        <v>11.111111111111095</v>
      </c>
      <c r="C169">
        <v>95.857988165680723</v>
      </c>
      <c r="D169">
        <v>29.268292682926734</v>
      </c>
      <c r="E169">
        <v>14.634146341463238</v>
      </c>
    </row>
    <row r="170" spans="1:5">
      <c r="A170">
        <v>29.268292682926912</v>
      </c>
      <c r="B170">
        <v>10.975609756097542</v>
      </c>
      <c r="C170">
        <v>11.688311688311872</v>
      </c>
      <c r="D170">
        <v>5.2173913043476379</v>
      </c>
      <c r="E170">
        <v>7.7922077922077699</v>
      </c>
    </row>
    <row r="171" spans="1:5">
      <c r="A171">
        <v>85.185185185185176</v>
      </c>
      <c r="D171">
        <v>3.6585365853660461</v>
      </c>
    </row>
    <row r="172" spans="1:5">
      <c r="A172">
        <v>51.063829787234262</v>
      </c>
    </row>
    <row r="173" spans="1:5">
      <c r="A173">
        <v>29.268292682927001</v>
      </c>
    </row>
    <row r="174" spans="1:5">
      <c r="A174">
        <v>82.084690553746071</v>
      </c>
    </row>
    <row r="175" spans="1:5">
      <c r="A175">
        <v>58.441558441558392</v>
      </c>
    </row>
    <row r="176" spans="1:5">
      <c r="A176">
        <v>49.826989619377009</v>
      </c>
    </row>
    <row r="178" spans="1:5">
      <c r="A178" s="5">
        <f t="shared" ref="A178:E178" si="28">AVERAGE(A169:A176)</f>
        <v>54.799159602847162</v>
      </c>
      <c r="B178" s="5">
        <f t="shared" si="28"/>
        <v>11.043360433604319</v>
      </c>
      <c r="C178" s="5">
        <f t="shared" si="28"/>
        <v>53.773149926996297</v>
      </c>
      <c r="D178" s="5">
        <f t="shared" si="28"/>
        <v>12.714740190880137</v>
      </c>
      <c r="E178" s="5">
        <f t="shared" si="28"/>
        <v>11.213177066835504</v>
      </c>
    </row>
    <row r="179" spans="1:5">
      <c r="A179" s="5">
        <f t="shared" ref="A179:E179" si="29">STDEV(A169:A176)</f>
        <v>20.790758520612542</v>
      </c>
      <c r="B179" s="5">
        <f t="shared" si="29"/>
        <v>9.5813926990048703E-2</v>
      </c>
      <c r="C179" s="5">
        <f t="shared" si="29"/>
        <v>59.516949007425353</v>
      </c>
      <c r="D179" s="5">
        <f t="shared" si="29"/>
        <v>14.356969808735037</v>
      </c>
      <c r="E179" s="5">
        <f t="shared" si="29"/>
        <v>4.8379811446401879</v>
      </c>
    </row>
    <row r="180" spans="1:5">
      <c r="A180" s="5">
        <f>+A179/3.16</f>
        <v>6.5793539622191588</v>
      </c>
      <c r="B180" s="5">
        <f t="shared" ref="B180:C180" si="30">+B179/1.41</f>
        <v>6.7953139709254401E-2</v>
      </c>
      <c r="C180" s="5">
        <f t="shared" si="30"/>
        <v>42.210602132925786</v>
      </c>
      <c r="D180" s="5">
        <f>+D179/1.73</f>
        <v>8.2988264790375936</v>
      </c>
      <c r="E180" s="5">
        <f>+E179/1.416</f>
        <v>3.4166533507345962</v>
      </c>
    </row>
    <row r="181" spans="1:5">
      <c r="A181" s="5">
        <f t="shared" ref="A181:E181" si="31">+A180/A178*100</f>
        <v>12.006304494270601</v>
      </c>
      <c r="B181" s="5">
        <f t="shared" si="31"/>
        <v>0.6153302712322678</v>
      </c>
      <c r="C181" s="5">
        <f t="shared" si="31"/>
        <v>78.497544202323837</v>
      </c>
      <c r="D181" s="5">
        <f t="shared" si="31"/>
        <v>65.269335860988079</v>
      </c>
      <c r="E181" s="5">
        <f t="shared" si="31"/>
        <v>30.46998482561925</v>
      </c>
    </row>
    <row r="183" spans="1:5">
      <c r="A183" s="6" t="s">
        <v>72</v>
      </c>
    </row>
    <row r="184" spans="1:5">
      <c r="A184" s="6" t="s">
        <v>89</v>
      </c>
      <c r="B184" s="8"/>
      <c r="C184" s="6" t="s">
        <v>83</v>
      </c>
    </row>
    <row r="185" spans="1:5">
      <c r="A185" s="5" t="s">
        <v>90</v>
      </c>
      <c r="B185" s="5" t="s">
        <v>79</v>
      </c>
      <c r="C185" s="5" t="s">
        <v>78</v>
      </c>
      <c r="D185" s="5" t="s">
        <v>79</v>
      </c>
      <c r="E185" s="5" t="s">
        <v>80</v>
      </c>
    </row>
    <row r="186" spans="1:5">
      <c r="A186" s="7" t="s">
        <v>81</v>
      </c>
    </row>
    <row r="187" spans="1:5">
      <c r="A187">
        <v>51.968503937008244</v>
      </c>
      <c r="B187">
        <v>39.622641509433599</v>
      </c>
      <c r="C187">
        <v>4.7244094488189194</v>
      </c>
      <c r="D187">
        <v>215.09433962264185</v>
      </c>
      <c r="E187">
        <v>62.264150943396153</v>
      </c>
    </row>
    <row r="188" spans="1:5">
      <c r="A188">
        <v>160.36866359447032</v>
      </c>
      <c r="B188">
        <v>22.119815668202765</v>
      </c>
      <c r="C188">
        <v>109.8039215686274</v>
      </c>
      <c r="D188">
        <v>113.38582677165358</v>
      </c>
      <c r="E188">
        <v>266.66666666666623</v>
      </c>
    </row>
    <row r="189" spans="1:5">
      <c r="A189">
        <v>137.93103448275878</v>
      </c>
      <c r="B189">
        <v>19.354838709676972</v>
      </c>
      <c r="C189">
        <v>54.545454545454163</v>
      </c>
      <c r="D189">
        <v>143.77880184331778</v>
      </c>
      <c r="E189">
        <v>106.45161290322591</v>
      </c>
    </row>
    <row r="190" spans="1:5">
      <c r="A190">
        <v>172.54901960784329</v>
      </c>
      <c r="B190">
        <v>19.35483870967742</v>
      </c>
      <c r="C190">
        <v>96.774193548387004</v>
      </c>
      <c r="D190">
        <v>68.965517241378862</v>
      </c>
    </row>
    <row r="191" spans="1:5">
      <c r="A191">
        <v>265.90909090909099</v>
      </c>
      <c r="C191">
        <v>9.6774193548390581</v>
      </c>
      <c r="D191">
        <v>183.87096774193571</v>
      </c>
    </row>
    <row r="192" spans="1:5">
      <c r="A192">
        <v>135.48387096774121</v>
      </c>
      <c r="D192">
        <v>48.387096774193736</v>
      </c>
    </row>
    <row r="193" spans="1:5">
      <c r="A193">
        <v>14.516129032257979</v>
      </c>
      <c r="D193">
        <v>315.25423728813598</v>
      </c>
    </row>
    <row r="194" spans="1:5">
      <c r="A194">
        <v>396.61016949152463</v>
      </c>
    </row>
    <row r="196" spans="1:5">
      <c r="A196" s="5">
        <f t="shared" ref="A196:E196" si="32">AVERAGE(A187:A194)</f>
        <v>166.9170602528369</v>
      </c>
      <c r="B196" s="5">
        <f t="shared" si="32"/>
        <v>25.11303364924769</v>
      </c>
      <c r="C196" s="5">
        <f t="shared" si="32"/>
        <v>55.105079693225306</v>
      </c>
      <c r="D196" s="5">
        <f t="shared" si="32"/>
        <v>155.53382675475106</v>
      </c>
      <c r="E196" s="5">
        <f t="shared" si="32"/>
        <v>145.12747683776277</v>
      </c>
    </row>
    <row r="197" spans="1:5">
      <c r="A197" s="5">
        <f t="shared" ref="A197:E197" si="33">STDEV(A187:A194)</f>
        <v>120.05974497529222</v>
      </c>
      <c r="B197" s="5">
        <f t="shared" si="33"/>
        <v>9.7604933629164812</v>
      </c>
      <c r="C197" s="5">
        <f t="shared" si="33"/>
        <v>48.297193992990152</v>
      </c>
      <c r="D197" s="5">
        <f t="shared" si="33"/>
        <v>91.969366516012514</v>
      </c>
      <c r="E197" s="5">
        <f t="shared" si="33"/>
        <v>107.54982076606416</v>
      </c>
    </row>
    <row r="198" spans="1:5">
      <c r="A198" s="5">
        <f t="shared" ref="A198:E198" si="34">+A197/2.83</f>
        <v>42.423938153813502</v>
      </c>
      <c r="B198" s="5">
        <f t="shared" si="34"/>
        <v>3.4489375840694279</v>
      </c>
      <c r="C198" s="5">
        <f t="shared" si="34"/>
        <v>17.066146287275672</v>
      </c>
      <c r="D198" s="5">
        <f t="shared" si="34"/>
        <v>32.49800936961573</v>
      </c>
      <c r="E198" s="5">
        <f t="shared" si="34"/>
        <v>38.003470235358357</v>
      </c>
    </row>
    <row r="199" spans="1:5">
      <c r="A199" s="5">
        <f t="shared" ref="A199:E199" si="35">+A198/A196*100</f>
        <v>25.416178603644241</v>
      </c>
      <c r="B199" s="5">
        <f t="shared" si="35"/>
        <v>13.73365572730297</v>
      </c>
      <c r="C199" s="5">
        <f t="shared" si="35"/>
        <v>30.970187108492297</v>
      </c>
      <c r="D199" s="5">
        <f t="shared" si="35"/>
        <v>20.894496102676918</v>
      </c>
      <c r="E199" s="5">
        <f t="shared" si="35"/>
        <v>26.186268144000213</v>
      </c>
    </row>
    <row r="201" spans="1:5">
      <c r="A201" s="6" t="s">
        <v>75</v>
      </c>
    </row>
    <row r="202" spans="1:5">
      <c r="A202" s="6" t="s">
        <v>89</v>
      </c>
      <c r="B202" s="8"/>
      <c r="C202" s="6" t="s">
        <v>83</v>
      </c>
    </row>
    <row r="203" spans="1:5">
      <c r="A203" s="5" t="s">
        <v>90</v>
      </c>
      <c r="B203" s="5" t="s">
        <v>79</v>
      </c>
      <c r="C203" s="5" t="s">
        <v>78</v>
      </c>
      <c r="D203" s="5" t="s">
        <v>79</v>
      </c>
      <c r="E203" s="5" t="s">
        <v>80</v>
      </c>
    </row>
    <row r="204" spans="1:5">
      <c r="A204" s="7" t="s">
        <v>81</v>
      </c>
    </row>
    <row r="205" spans="1:5">
      <c r="A205">
        <v>429.72972972972991</v>
      </c>
      <c r="B205">
        <v>251.35135135135178</v>
      </c>
      <c r="C205">
        <v>8.1081081081084001</v>
      </c>
      <c r="D205">
        <v>48.648648648648766</v>
      </c>
      <c r="E205">
        <v>113.51351351351373</v>
      </c>
    </row>
    <row r="206" spans="1:5">
      <c r="A206">
        <v>218.18181818181799</v>
      </c>
      <c r="B206">
        <v>243.35664335664342</v>
      </c>
      <c r="C206">
        <v>67.132867132866934</v>
      </c>
      <c r="D206">
        <v>152.38095238095235</v>
      </c>
      <c r="E206">
        <v>25.174825174825134</v>
      </c>
    </row>
    <row r="207" spans="1:5">
      <c r="A207">
        <v>300</v>
      </c>
      <c r="B207">
        <v>176.19047619047623</v>
      </c>
      <c r="C207">
        <v>28.571428571428658</v>
      </c>
      <c r="D207">
        <v>100.59880239520974</v>
      </c>
      <c r="E207">
        <v>71.428571428571459</v>
      </c>
    </row>
    <row r="208" spans="1:5">
      <c r="A208">
        <v>314.75409836065541</v>
      </c>
      <c r="B208">
        <v>45.901639344262506</v>
      </c>
      <c r="C208">
        <v>150.81967213114763</v>
      </c>
      <c r="D208">
        <v>137.53581661891116</v>
      </c>
      <c r="E208">
        <v>219.60784313725486</v>
      </c>
    </row>
    <row r="209" spans="1:5">
      <c r="A209">
        <v>180.39215686274474</v>
      </c>
      <c r="B209">
        <v>39.215686274509693</v>
      </c>
      <c r="C209">
        <v>23.529411764706527</v>
      </c>
      <c r="E209">
        <v>57.485029940119603</v>
      </c>
    </row>
    <row r="210" spans="1:5">
      <c r="A210">
        <v>186.82634730538908</v>
      </c>
      <c r="B210">
        <v>64.670658682634652</v>
      </c>
      <c r="C210">
        <v>301.79640718562911</v>
      </c>
      <c r="E210">
        <v>29.850746268656433</v>
      </c>
    </row>
    <row r="211" spans="1:5">
      <c r="A211">
        <v>85.959885386819479</v>
      </c>
      <c r="B211">
        <v>82.521489971346796</v>
      </c>
      <c r="C211">
        <v>96.2750716332378</v>
      </c>
      <c r="E211">
        <v>22.058823529411949</v>
      </c>
    </row>
    <row r="212" spans="1:5">
      <c r="A212">
        <v>167.16417910447777</v>
      </c>
      <c r="B212">
        <v>304.4776119402984</v>
      </c>
      <c r="C212">
        <v>197.01492537313419</v>
      </c>
    </row>
    <row r="213" spans="1:5">
      <c r="A213">
        <v>127.94117647058826</v>
      </c>
      <c r="B213">
        <v>44.117647058823785</v>
      </c>
    </row>
    <row r="215" spans="1:5">
      <c r="A215" s="5">
        <f t="shared" ref="A215:E215" si="36">AVERAGE(A205:A213)</f>
        <v>223.43882126691364</v>
      </c>
      <c r="B215" s="5">
        <f t="shared" si="36"/>
        <v>139.08924490781638</v>
      </c>
      <c r="C215" s="5">
        <f t="shared" si="36"/>
        <v>109.1559864875324</v>
      </c>
      <c r="D215" s="5">
        <f t="shared" si="36"/>
        <v>109.79105501093051</v>
      </c>
      <c r="E215" s="5">
        <f t="shared" si="36"/>
        <v>77.01705042747902</v>
      </c>
    </row>
    <row r="216" spans="1:5">
      <c r="A216" s="5">
        <f t="shared" ref="A216:E216" si="37">STDEV(A205:A213)</f>
        <v>106.74985410080426</v>
      </c>
      <c r="B216" s="5">
        <f t="shared" si="37"/>
        <v>105.25004931817938</v>
      </c>
      <c r="C216" s="5">
        <f t="shared" si="37"/>
        <v>101.79370107955324</v>
      </c>
      <c r="D216" s="5">
        <f t="shared" si="37"/>
        <v>46.211695917066578</v>
      </c>
      <c r="E216" s="5">
        <f t="shared" si="37"/>
        <v>70.721920430374468</v>
      </c>
    </row>
    <row r="217" spans="1:5">
      <c r="A217" s="5">
        <f t="shared" ref="A217:B217" si="38">+A216/3</f>
        <v>35.583284700268088</v>
      </c>
      <c r="B217" s="5">
        <f t="shared" si="38"/>
        <v>35.083349772726457</v>
      </c>
      <c r="C217" s="5">
        <f>+C216/2.83</f>
        <v>35.969505681820934</v>
      </c>
      <c r="D217" s="5">
        <f>+D216/2</f>
        <v>23.105847958533289</v>
      </c>
      <c r="E217" s="5">
        <f>+E216/2.64</f>
        <v>26.78860622362669</v>
      </c>
    </row>
    <row r="218" spans="1:5">
      <c r="A218" s="5">
        <f t="shared" ref="A218:E218" si="39">+A217/A215*100</f>
        <v>15.925291987537523</v>
      </c>
      <c r="B218" s="5">
        <f t="shared" si="39"/>
        <v>25.223625159499935</v>
      </c>
      <c r="C218" s="5">
        <f t="shared" si="39"/>
        <v>32.952389364306015</v>
      </c>
      <c r="D218" s="5">
        <f t="shared" si="39"/>
        <v>21.045291855728077</v>
      </c>
      <c r="E218" s="5">
        <f t="shared" si="39"/>
        <v>34.782695617318453</v>
      </c>
    </row>
    <row r="220" spans="1:5">
      <c r="A220" s="6" t="s">
        <v>76</v>
      </c>
    </row>
    <row r="221" spans="1:5">
      <c r="A221" s="6" t="s">
        <v>89</v>
      </c>
      <c r="B221" s="8"/>
      <c r="C221" s="6" t="s">
        <v>83</v>
      </c>
    </row>
    <row r="222" spans="1:5">
      <c r="A222" s="5" t="s">
        <v>90</v>
      </c>
      <c r="B222" s="5" t="s">
        <v>79</v>
      </c>
      <c r="C222" s="5" t="s">
        <v>78</v>
      </c>
      <c r="D222" s="5" t="s">
        <v>79</v>
      </c>
      <c r="E222" s="5" t="s">
        <v>80</v>
      </c>
    </row>
    <row r="223" spans="1:5">
      <c r="A223" s="7" t="s">
        <v>81</v>
      </c>
    </row>
    <row r="224" spans="1:5">
      <c r="A224">
        <v>96.842105263158132</v>
      </c>
      <c r="B224">
        <v>92.631578947368382</v>
      </c>
      <c r="C224">
        <v>54.736842105263108</v>
      </c>
      <c r="D224">
        <v>46.31578947368412</v>
      </c>
      <c r="E224">
        <v>147.36842105263167</v>
      </c>
    </row>
    <row r="225" spans="1:5">
      <c r="A225">
        <v>113.79310344827582</v>
      </c>
      <c r="B225">
        <v>155.17241379310343</v>
      </c>
      <c r="C225">
        <v>191.37931034482764</v>
      </c>
      <c r="D225">
        <v>93.103448275862121</v>
      </c>
      <c r="E225">
        <v>17.391304347825965</v>
      </c>
    </row>
    <row r="226" spans="1:5">
      <c r="A226">
        <v>108.6956521739131</v>
      </c>
      <c r="B226">
        <v>78.260869565217334</v>
      </c>
      <c r="C226">
        <v>86.956521739130125</v>
      </c>
      <c r="D226">
        <v>26.086956521739115</v>
      </c>
      <c r="E226">
        <v>79.187817258883001</v>
      </c>
    </row>
    <row r="227" spans="1:5">
      <c r="A227">
        <v>176.64974619289353</v>
      </c>
      <c r="B227">
        <v>39.810426540284098</v>
      </c>
      <c r="C227">
        <v>73.096446700507684</v>
      </c>
      <c r="D227">
        <v>60.913705583756347</v>
      </c>
      <c r="E227">
        <v>119.43127962085289</v>
      </c>
    </row>
    <row r="228" spans="1:5">
      <c r="A228">
        <v>34.123222748815024</v>
      </c>
      <c r="B228">
        <v>70.270270270270288</v>
      </c>
      <c r="C228">
        <v>90.99526066350667</v>
      </c>
      <c r="D228">
        <v>221.80094786729859</v>
      </c>
      <c r="E228">
        <v>135.13513513513544</v>
      </c>
    </row>
    <row r="229" spans="1:5">
      <c r="A229">
        <v>135.13513513513522</v>
      </c>
      <c r="B229">
        <v>38.162544169611309</v>
      </c>
      <c r="C229">
        <v>167.56756756756783</v>
      </c>
      <c r="D229">
        <v>129.57746478873236</v>
      </c>
      <c r="E229">
        <v>56.338028169014208</v>
      </c>
    </row>
    <row r="230" spans="1:5">
      <c r="A230">
        <v>197.1830985915492</v>
      </c>
      <c r="B230">
        <v>7.6433121019107793</v>
      </c>
      <c r="C230">
        <v>84.507042253521334</v>
      </c>
      <c r="D230">
        <v>84.805653710247213</v>
      </c>
      <c r="E230">
        <v>175.79617834394847</v>
      </c>
    </row>
    <row r="231" spans="1:5">
      <c r="A231">
        <v>89.045936395759767</v>
      </c>
      <c r="C231">
        <v>118.72791519434639</v>
      </c>
      <c r="D231">
        <v>244.58598726114633</v>
      </c>
    </row>
    <row r="232" spans="1:5">
      <c r="A232">
        <v>137.57961783439481</v>
      </c>
      <c r="C232">
        <v>145.22292993630603</v>
      </c>
    </row>
    <row r="234" spans="1:5">
      <c r="A234" s="5">
        <f t="shared" ref="A234:E234" si="40">AVERAGE(A224:A232)</f>
        <v>121.00529086487717</v>
      </c>
      <c r="B234" s="5">
        <f t="shared" si="40"/>
        <v>68.850202198252219</v>
      </c>
      <c r="C234" s="5">
        <f t="shared" si="40"/>
        <v>112.57664850055298</v>
      </c>
      <c r="D234" s="5">
        <f t="shared" si="40"/>
        <v>113.39874418530829</v>
      </c>
      <c r="E234" s="5">
        <f t="shared" si="40"/>
        <v>104.3783091326131</v>
      </c>
    </row>
    <row r="235" spans="1:5">
      <c r="A235" s="5">
        <f t="shared" ref="A235:E235" si="41">STDEV(A224:A232)</f>
        <v>48.3877839710755</v>
      </c>
      <c r="B235" s="5">
        <f t="shared" si="41"/>
        <v>47.677702106862029</v>
      </c>
      <c r="C235" s="5">
        <f t="shared" si="41"/>
        <v>46.302885974072041</v>
      </c>
      <c r="D235" s="5">
        <f t="shared" si="41"/>
        <v>80.472262943857856</v>
      </c>
      <c r="E235" s="5">
        <f t="shared" si="41"/>
        <v>55.723131805356722</v>
      </c>
    </row>
    <row r="236" spans="1:5">
      <c r="A236" s="5">
        <f>+A235/3</f>
        <v>16.129261323691832</v>
      </c>
      <c r="B236" s="5">
        <f>+B235/2.64</f>
        <v>18.059735646538645</v>
      </c>
      <c r="C236" s="5">
        <f>+C235/3</f>
        <v>15.43429532469068</v>
      </c>
      <c r="D236" s="5">
        <f>+D235/2.83</f>
        <v>28.435428602069912</v>
      </c>
      <c r="E236" s="5">
        <f>+E235/2.64</f>
        <v>21.107246895968455</v>
      </c>
    </row>
    <row r="237" spans="1:5">
      <c r="A237" s="5">
        <f t="shared" ref="A237:E237" si="42">+A236/A234*100</f>
        <v>13.329385193332477</v>
      </c>
      <c r="B237" s="5">
        <f t="shared" si="42"/>
        <v>26.230475830029004</v>
      </c>
      <c r="C237" s="5">
        <f t="shared" si="42"/>
        <v>13.710032702399083</v>
      </c>
      <c r="D237" s="5">
        <f t="shared" si="42"/>
        <v>25.075611556687722</v>
      </c>
      <c r="E237" s="5">
        <f t="shared" si="42"/>
        <v>20.221870876593339</v>
      </c>
    </row>
  </sheetData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D43"/>
  <sheetViews>
    <sheetView workbookViewId="0">
      <selection activeCell="A15" sqref="A15"/>
    </sheetView>
  </sheetViews>
  <sheetFormatPr baseColWidth="10" defaultRowHeight="12.75"/>
  <cols>
    <col min="1" max="1" width="6.140625" customWidth="1"/>
  </cols>
  <sheetData>
    <row r="1" spans="1:4">
      <c r="C1" t="s">
        <v>9</v>
      </c>
      <c r="D1">
        <v>86.323719426232586</v>
      </c>
    </row>
    <row r="2" spans="1:4">
      <c r="D2">
        <v>85.372126092971811</v>
      </c>
    </row>
    <row r="3" spans="1:4">
      <c r="D3">
        <v>0</v>
      </c>
    </row>
    <row r="4" spans="1:4">
      <c r="D4">
        <v>84.30801639385858</v>
      </c>
    </row>
    <row r="5" spans="1:4">
      <c r="B5" s="11" t="s">
        <v>84</v>
      </c>
      <c r="C5" s="11"/>
      <c r="D5">
        <v>13.737206819377617</v>
      </c>
    </row>
    <row r="6" spans="1:4">
      <c r="B6" s="17" t="s">
        <v>85</v>
      </c>
      <c r="C6" s="11"/>
      <c r="D6" s="12"/>
    </row>
    <row r="7" spans="1:4">
      <c r="B7" s="11" t="s">
        <v>9</v>
      </c>
      <c r="C7" s="11" t="s">
        <v>93</v>
      </c>
      <c r="D7" s="11" t="s">
        <v>94</v>
      </c>
    </row>
    <row r="8" spans="1:4">
      <c r="A8" s="10" t="s">
        <v>13</v>
      </c>
      <c r="B8" s="13"/>
      <c r="C8" s="13">
        <v>261.35506464814517</v>
      </c>
      <c r="D8" s="13">
        <v>128.27413023319087</v>
      </c>
    </row>
    <row r="9" spans="1:4">
      <c r="A9" s="10" t="s">
        <v>13</v>
      </c>
      <c r="B9" s="13">
        <v>228.87088846031332</v>
      </c>
      <c r="C9" s="13">
        <v>125.44495488027211</v>
      </c>
      <c r="D9" s="13">
        <v>173.17222165899597</v>
      </c>
    </row>
    <row r="10" spans="1:4">
      <c r="A10" s="10">
        <v>1</v>
      </c>
      <c r="B10" s="13" t="s">
        <v>86</v>
      </c>
      <c r="C10" s="13">
        <v>98.008212191728859</v>
      </c>
      <c r="D10" s="13">
        <v>106.67491773554869</v>
      </c>
    </row>
    <row r="11" spans="1:4">
      <c r="A11" s="10">
        <v>2</v>
      </c>
      <c r="B11" s="13">
        <v>151.96232894134454</v>
      </c>
      <c r="C11" s="13">
        <v>206.43081591644986</v>
      </c>
      <c r="D11" s="13">
        <v>159.46759697830234</v>
      </c>
    </row>
    <row r="12" spans="1:4">
      <c r="A12" s="10">
        <v>3</v>
      </c>
      <c r="B12" s="13">
        <v>243.93190507384847</v>
      </c>
      <c r="C12" s="13">
        <v>121.99367389980571</v>
      </c>
      <c r="D12" s="13">
        <v>222.49662371911552</v>
      </c>
    </row>
    <row r="13" spans="1:4">
      <c r="B13" s="13"/>
      <c r="C13" s="13"/>
      <c r="D13" s="13"/>
    </row>
    <row r="14" spans="1:4">
      <c r="B14" s="14" t="s">
        <v>87</v>
      </c>
      <c r="C14" s="14"/>
      <c r="D14" s="13"/>
    </row>
    <row r="15" spans="1:4">
      <c r="B15" s="14" t="s">
        <v>85</v>
      </c>
      <c r="C15" s="14"/>
      <c r="D15" s="13"/>
    </row>
    <row r="16" spans="1:4">
      <c r="B16" s="11" t="s">
        <v>9</v>
      </c>
      <c r="C16" s="11" t="s">
        <v>93</v>
      </c>
      <c r="D16" s="11" t="s">
        <v>94</v>
      </c>
    </row>
    <row r="17" spans="1:4">
      <c r="A17" s="9" t="s">
        <v>13</v>
      </c>
      <c r="B17" s="13">
        <v>198.76592365451444</v>
      </c>
      <c r="C17" s="13">
        <v>111.06716150323408</v>
      </c>
      <c r="D17" s="13">
        <v>214.23611091084061</v>
      </c>
    </row>
    <row r="18" spans="1:4">
      <c r="A18" s="9" t="s">
        <v>13</v>
      </c>
      <c r="B18" s="13">
        <v>156.9706007211652</v>
      </c>
      <c r="C18" s="13">
        <v>175.35237049603251</v>
      </c>
      <c r="D18" s="13">
        <v>210.95011286017461</v>
      </c>
    </row>
    <row r="19" spans="1:4">
      <c r="A19" s="9">
        <v>1</v>
      </c>
      <c r="B19" s="13">
        <v>95.477895738967916</v>
      </c>
      <c r="C19" s="13">
        <v>131.92266380236302</v>
      </c>
      <c r="D19" s="13">
        <v>94.50221972473966</v>
      </c>
    </row>
    <row r="20" spans="1:4">
      <c r="A20" s="9">
        <v>2</v>
      </c>
      <c r="B20" s="13">
        <v>368.29372435448454</v>
      </c>
      <c r="C20" s="13">
        <v>129.80084824374694</v>
      </c>
      <c r="D20" s="13">
        <v>211.78972610380342</v>
      </c>
    </row>
    <row r="21" spans="1:4">
      <c r="A21" s="9">
        <v>3</v>
      </c>
      <c r="B21" s="13">
        <v>231.90320071743912</v>
      </c>
      <c r="C21" s="13">
        <v>397.37386761633053</v>
      </c>
      <c r="D21" s="13">
        <v>130.28654038590145</v>
      </c>
    </row>
    <row r="22" spans="1:4">
      <c r="A22" s="9"/>
      <c r="B22" s="13"/>
      <c r="C22" s="13"/>
      <c r="D22" s="13"/>
    </row>
    <row r="23" spans="1:4">
      <c r="A23" s="9"/>
      <c r="B23" s="13"/>
      <c r="C23" s="13"/>
      <c r="D23" s="13"/>
    </row>
    <row r="24" spans="1:4">
      <c r="B24" s="11" t="s">
        <v>91</v>
      </c>
      <c r="C24" s="13"/>
      <c r="D24" s="13"/>
    </row>
    <row r="25" spans="1:4">
      <c r="B25" s="11" t="s">
        <v>85</v>
      </c>
      <c r="C25" s="14"/>
      <c r="D25" s="13"/>
    </row>
    <row r="26" spans="1:4">
      <c r="B26" s="11" t="s">
        <v>9</v>
      </c>
      <c r="C26" s="11" t="s">
        <v>93</v>
      </c>
      <c r="D26" s="11" t="s">
        <v>94</v>
      </c>
    </row>
    <row r="27" spans="1:4">
      <c r="A27" s="9" t="s">
        <v>13</v>
      </c>
      <c r="B27" s="13">
        <v>105.97182742445295</v>
      </c>
      <c r="C27" s="13">
        <v>179.83802519470692</v>
      </c>
      <c r="D27" s="13">
        <v>54.799159602847162</v>
      </c>
    </row>
    <row r="28" spans="1:4">
      <c r="A28" s="9" t="s">
        <v>13</v>
      </c>
      <c r="B28" s="13">
        <v>179.1921910472665</v>
      </c>
      <c r="C28" s="13">
        <v>135.05695647322173</v>
      </c>
      <c r="D28" s="13">
        <v>11.043360433604319</v>
      </c>
    </row>
    <row r="29" spans="1:4">
      <c r="A29" s="9">
        <v>1</v>
      </c>
      <c r="B29" s="13">
        <v>78.180731532393111</v>
      </c>
      <c r="C29" s="13">
        <v>33.913043478260875</v>
      </c>
      <c r="D29" s="13">
        <v>53.773149926996297</v>
      </c>
    </row>
    <row r="30" spans="1:4">
      <c r="A30" s="9">
        <v>2</v>
      </c>
      <c r="B30" s="13">
        <v>117.27526727250222</v>
      </c>
      <c r="C30" s="13">
        <v>109.1828742014839</v>
      </c>
      <c r="D30" s="13">
        <v>12.714740190880137</v>
      </c>
    </row>
    <row r="31" spans="1:4">
      <c r="A31" s="9">
        <v>3</v>
      </c>
      <c r="B31" s="13">
        <v>63.804605777656427</v>
      </c>
      <c r="C31" s="13">
        <v>134.0171736183207</v>
      </c>
      <c r="D31" s="13">
        <v>11.213177066835504</v>
      </c>
    </row>
    <row r="32" spans="1:4">
      <c r="A32" s="9"/>
      <c r="B32" s="13"/>
      <c r="C32" s="13"/>
      <c r="D32" s="13"/>
    </row>
    <row r="33" spans="1:4">
      <c r="A33" s="9"/>
      <c r="B33" s="13"/>
      <c r="C33" s="14"/>
      <c r="D33" s="13"/>
    </row>
    <row r="34" spans="1:4">
      <c r="A34" s="9"/>
      <c r="B34" s="13"/>
      <c r="C34" s="14"/>
      <c r="D34" s="13"/>
    </row>
    <row r="35" spans="1:4">
      <c r="B35" s="11" t="s">
        <v>92</v>
      </c>
      <c r="C35" s="13"/>
      <c r="D35" s="13"/>
    </row>
    <row r="36" spans="1:4">
      <c r="B36" s="11" t="s">
        <v>85</v>
      </c>
      <c r="C36" s="13"/>
      <c r="D36" s="13"/>
    </row>
    <row r="37" spans="1:4">
      <c r="B37" s="11" t="s">
        <v>9</v>
      </c>
      <c r="C37" s="11" t="s">
        <v>93</v>
      </c>
      <c r="D37" s="11" t="s">
        <v>94</v>
      </c>
    </row>
    <row r="38" spans="1:4">
      <c r="A38" s="9" t="s">
        <v>13</v>
      </c>
      <c r="B38" s="13">
        <v>166.9170602528369</v>
      </c>
      <c r="C38" s="13">
        <v>223.43882126691364</v>
      </c>
      <c r="D38" s="13">
        <v>121.00529086487717</v>
      </c>
    </row>
    <row r="39" spans="1:4">
      <c r="A39" s="9" t="s">
        <v>13</v>
      </c>
      <c r="B39" s="13">
        <v>25.11303364924769</v>
      </c>
      <c r="C39" s="13">
        <v>139.08924490781638</v>
      </c>
      <c r="D39" s="13">
        <v>68.850202198252219</v>
      </c>
    </row>
    <row r="40" spans="1:4">
      <c r="A40" s="9">
        <v>1</v>
      </c>
      <c r="B40" s="13">
        <v>55.105079693225306</v>
      </c>
      <c r="C40" s="13">
        <v>109.1559864875324</v>
      </c>
      <c r="D40" s="13">
        <v>112.57664850055298</v>
      </c>
    </row>
    <row r="41" spans="1:4">
      <c r="A41" s="9">
        <v>2</v>
      </c>
      <c r="B41" s="13">
        <v>155.53382675475106</v>
      </c>
      <c r="C41" s="13">
        <v>109.79105501093051</v>
      </c>
      <c r="D41" s="13">
        <v>113.39874418530829</v>
      </c>
    </row>
    <row r="42" spans="1:4">
      <c r="A42" s="9">
        <v>3</v>
      </c>
      <c r="B42" s="13">
        <v>145.12747683776277</v>
      </c>
      <c r="C42" s="13">
        <v>77.01705042747902</v>
      </c>
      <c r="D42" s="13">
        <v>104.3783091326131</v>
      </c>
    </row>
    <row r="43" spans="1:4">
      <c r="B43" s="13"/>
      <c r="C43" s="13"/>
      <c r="D43" s="13"/>
    </row>
  </sheetData>
  <pageMargins left="0.75" right="0.75" top="1" bottom="1" header="0.511811024" footer="0.511811024"/>
  <pageSetup orientation="portrait" horizontalDpi="300" verticalDpi="300" copies="0" r:id="rId1"/>
  <headerFooter alignWithMargins="0">
    <oddHeader>&amp;A</oddHeader>
    <oddFooter>Página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2:CS372"/>
  <sheetViews>
    <sheetView topLeftCell="CA16" zoomScale="75" workbookViewId="0">
      <selection activeCell="CL39" sqref="CL39"/>
    </sheetView>
  </sheetViews>
  <sheetFormatPr baseColWidth="10" defaultRowHeight="12.75"/>
  <sheetData>
    <row r="2" spans="1:97">
      <c r="H2" t="s">
        <v>12</v>
      </c>
      <c r="Z2" t="s">
        <v>95</v>
      </c>
      <c r="AA2" t="s">
        <v>96</v>
      </c>
      <c r="AB2" t="s">
        <v>97</v>
      </c>
      <c r="AC2" t="s">
        <v>14</v>
      </c>
      <c r="BN2" t="s">
        <v>98</v>
      </c>
    </row>
    <row r="3" spans="1:97">
      <c r="B3" t="s">
        <v>95</v>
      </c>
      <c r="C3" t="s">
        <v>96</v>
      </c>
      <c r="D3" t="s">
        <v>97</v>
      </c>
      <c r="E3" t="s">
        <v>14</v>
      </c>
      <c r="H3" t="s">
        <v>13</v>
      </c>
      <c r="I3" t="s">
        <v>83</v>
      </c>
      <c r="Y3" t="s">
        <v>9</v>
      </c>
      <c r="Z3" t="s">
        <v>99</v>
      </c>
      <c r="AA3">
        <v>40</v>
      </c>
      <c r="AB3">
        <v>0</v>
      </c>
      <c r="AC3">
        <v>233.00970873786324</v>
      </c>
      <c r="BO3" t="s">
        <v>95</v>
      </c>
      <c r="BP3" t="s">
        <v>96</v>
      </c>
      <c r="BQ3" t="s">
        <v>14</v>
      </c>
    </row>
    <row r="4" spans="1:97">
      <c r="A4" t="s">
        <v>9</v>
      </c>
      <c r="B4" t="s">
        <v>99</v>
      </c>
      <c r="C4">
        <v>40</v>
      </c>
      <c r="D4">
        <v>0</v>
      </c>
      <c r="E4">
        <v>233.00970873786324</v>
      </c>
      <c r="H4" t="s">
        <v>78</v>
      </c>
      <c r="I4" t="s">
        <v>78</v>
      </c>
      <c r="J4" t="s">
        <v>79</v>
      </c>
      <c r="K4" t="s">
        <v>80</v>
      </c>
      <c r="Z4" t="s">
        <v>99</v>
      </c>
      <c r="AA4">
        <v>40</v>
      </c>
      <c r="AB4">
        <v>0</v>
      </c>
      <c r="AC4">
        <v>151.18110236220485</v>
      </c>
      <c r="BN4" t="s">
        <v>9</v>
      </c>
      <c r="BO4" t="s">
        <v>99</v>
      </c>
      <c r="BP4">
        <v>40</v>
      </c>
      <c r="BQ4">
        <v>233.00970873786324</v>
      </c>
      <c r="CA4" t="s">
        <v>100</v>
      </c>
      <c r="CB4" t="s">
        <v>101</v>
      </c>
      <c r="CC4" t="s">
        <v>102</v>
      </c>
      <c r="CD4" t="s">
        <v>103</v>
      </c>
    </row>
    <row r="5" spans="1:97">
      <c r="B5" t="s">
        <v>99</v>
      </c>
      <c r="C5">
        <v>40</v>
      </c>
      <c r="D5">
        <v>0</v>
      </c>
      <c r="E5">
        <v>151.18110236220485</v>
      </c>
      <c r="H5" t="s">
        <v>81</v>
      </c>
      <c r="O5" t="s">
        <v>104</v>
      </c>
      <c r="Z5" t="s">
        <v>99</v>
      </c>
      <c r="AA5">
        <v>40</v>
      </c>
      <c r="AB5">
        <v>0</v>
      </c>
      <c r="AC5">
        <v>126.31578947368401</v>
      </c>
      <c r="BO5" t="s">
        <v>99</v>
      </c>
      <c r="BP5">
        <v>40</v>
      </c>
      <c r="BQ5">
        <v>151.18110236220485</v>
      </c>
      <c r="CA5">
        <v>25</v>
      </c>
      <c r="CB5">
        <f>+(CB19*50)/1000</f>
        <v>0.55356646289728551</v>
      </c>
      <c r="CC5">
        <f t="shared" ref="CC5:CD16" si="0">+(CC19*50)/1000</f>
        <v>0.44026318798162073</v>
      </c>
      <c r="CD5">
        <f t="shared" si="0"/>
        <v>0.49691482543945309</v>
      </c>
    </row>
    <row r="6" spans="1:97">
      <c r="B6" t="s">
        <v>99</v>
      </c>
      <c r="C6">
        <v>40</v>
      </c>
      <c r="D6">
        <v>0</v>
      </c>
      <c r="E6">
        <v>126.31578947368401</v>
      </c>
      <c r="H6" s="5">
        <v>228.87088846031332</v>
      </c>
      <c r="I6" s="5">
        <v>177.71856539025774</v>
      </c>
      <c r="J6" s="5">
        <v>151.96232894134454</v>
      </c>
      <c r="K6" s="5">
        <v>243.93190507384847</v>
      </c>
      <c r="O6" t="s">
        <v>105</v>
      </c>
      <c r="Z6" t="s">
        <v>99</v>
      </c>
      <c r="AA6">
        <v>40</v>
      </c>
      <c r="AB6">
        <v>0</v>
      </c>
      <c r="AC6">
        <v>225.88235294117604</v>
      </c>
      <c r="BO6" t="s">
        <v>99</v>
      </c>
      <c r="BP6">
        <v>40</v>
      </c>
      <c r="BQ6">
        <v>126.31578947368401</v>
      </c>
      <c r="BS6" t="s">
        <v>104</v>
      </c>
      <c r="CA6">
        <v>40</v>
      </c>
      <c r="CB6">
        <f t="shared" ref="CB6:CB16" si="1">+(CB20*50)/1000</f>
        <v>0.50748407696062003</v>
      </c>
      <c r="CC6">
        <f t="shared" si="0"/>
        <v>0.1957916798753174</v>
      </c>
      <c r="CD6">
        <f t="shared" si="0"/>
        <v>0.35163787841796873</v>
      </c>
    </row>
    <row r="7" spans="1:97">
      <c r="B7" t="s">
        <v>99</v>
      </c>
      <c r="C7">
        <v>40</v>
      </c>
      <c r="D7">
        <v>0</v>
      </c>
      <c r="E7">
        <v>225.88235294117604</v>
      </c>
      <c r="H7" s="5">
        <v>164.93211736761282</v>
      </c>
      <c r="I7" s="5">
        <v>116.31209340237014</v>
      </c>
      <c r="J7" s="5">
        <v>101.97566768193323</v>
      </c>
      <c r="K7" s="5">
        <v>134.58600652962835</v>
      </c>
      <c r="P7" t="s">
        <v>106</v>
      </c>
      <c r="Q7" t="s">
        <v>107</v>
      </c>
      <c r="R7" t="s">
        <v>106</v>
      </c>
      <c r="S7" t="s">
        <v>107</v>
      </c>
      <c r="T7" t="s">
        <v>108</v>
      </c>
      <c r="U7" t="s">
        <v>108</v>
      </c>
      <c r="Z7" t="s">
        <v>99</v>
      </c>
      <c r="AA7">
        <v>40</v>
      </c>
      <c r="AB7">
        <v>0</v>
      </c>
      <c r="AC7">
        <v>86.486486486486555</v>
      </c>
      <c r="BO7" t="s">
        <v>99</v>
      </c>
      <c r="BP7">
        <v>40</v>
      </c>
      <c r="BQ7">
        <v>225.88235294117604</v>
      </c>
      <c r="BS7" t="s">
        <v>109</v>
      </c>
      <c r="CA7">
        <v>50</v>
      </c>
      <c r="CB7">
        <f t="shared" si="1"/>
        <v>0.63874772256745016</v>
      </c>
      <c r="CC7">
        <f t="shared" si="0"/>
        <v>0.50560675436126079</v>
      </c>
      <c r="CD7">
        <f t="shared" si="0"/>
        <v>0.57217723846435542</v>
      </c>
    </row>
    <row r="8" spans="1:97">
      <c r="B8" t="s">
        <v>99</v>
      </c>
      <c r="C8">
        <v>40</v>
      </c>
      <c r="D8">
        <v>0</v>
      </c>
      <c r="E8">
        <v>86.486486486486555</v>
      </c>
      <c r="H8" s="5">
        <v>62.356188040685375</v>
      </c>
      <c r="I8" s="5">
        <v>43.974326428117251</v>
      </c>
      <c r="J8" s="5">
        <v>38.554127668027689</v>
      </c>
      <c r="K8" s="5">
        <v>50.883178272071213</v>
      </c>
      <c r="P8" t="s">
        <v>110</v>
      </c>
      <c r="Q8" t="s">
        <v>110</v>
      </c>
      <c r="R8" t="s">
        <v>111</v>
      </c>
      <c r="S8" t="s">
        <v>111</v>
      </c>
      <c r="T8" t="s">
        <v>112</v>
      </c>
      <c r="U8" t="s">
        <v>113</v>
      </c>
      <c r="Z8" t="s">
        <v>99</v>
      </c>
      <c r="AA8">
        <v>40</v>
      </c>
      <c r="AB8">
        <v>0</v>
      </c>
      <c r="AC8">
        <v>582.85714285714255</v>
      </c>
      <c r="BO8" t="s">
        <v>99</v>
      </c>
      <c r="BP8">
        <v>40</v>
      </c>
      <c r="BQ8">
        <v>86.486486486486555</v>
      </c>
      <c r="BT8" t="s">
        <v>106</v>
      </c>
      <c r="BU8" t="s">
        <v>107</v>
      </c>
      <c r="BV8" t="s">
        <v>106</v>
      </c>
      <c r="BW8" t="s">
        <v>107</v>
      </c>
      <c r="BX8" t="s">
        <v>108</v>
      </c>
      <c r="BY8" t="s">
        <v>108</v>
      </c>
      <c r="CA8">
        <v>65</v>
      </c>
      <c r="CB8">
        <f t="shared" si="1"/>
        <v>0.52341145854993298</v>
      </c>
      <c r="CC8">
        <f t="shared" si="0"/>
        <v>0.31117380756334834</v>
      </c>
      <c r="CD8">
        <f t="shared" si="0"/>
        <v>0.41729263305664066</v>
      </c>
      <c r="CO8" t="s">
        <v>100</v>
      </c>
      <c r="CP8" t="s">
        <v>101</v>
      </c>
      <c r="CQ8" t="s">
        <v>102</v>
      </c>
      <c r="CR8" t="s">
        <v>103</v>
      </c>
      <c r="CS8" t="s">
        <v>99</v>
      </c>
    </row>
    <row r="9" spans="1:97">
      <c r="B9" t="s">
        <v>99</v>
      </c>
      <c r="C9">
        <v>40</v>
      </c>
      <c r="D9">
        <v>0</v>
      </c>
      <c r="E9">
        <v>582.85714285714255</v>
      </c>
      <c r="H9" s="5">
        <v>27.245137404837777</v>
      </c>
      <c r="I9" s="5">
        <v>24.743800025367442</v>
      </c>
      <c r="J9" s="5">
        <v>25.370845482967741</v>
      </c>
      <c r="K9" s="5">
        <v>20.859583028577884</v>
      </c>
      <c r="O9" t="s">
        <v>114</v>
      </c>
      <c r="P9">
        <v>2</v>
      </c>
      <c r="Q9">
        <v>58164.515625</v>
      </c>
      <c r="R9">
        <v>321</v>
      </c>
      <c r="S9">
        <v>14041.3662109375</v>
      </c>
      <c r="T9">
        <v>4.1423687934875488</v>
      </c>
      <c r="U9" s="1">
        <v>1.6742320731282234E-2</v>
      </c>
      <c r="Z9" t="s">
        <v>99</v>
      </c>
      <c r="AA9">
        <v>40</v>
      </c>
      <c r="AB9">
        <v>0</v>
      </c>
      <c r="AC9">
        <v>196.36363636363606</v>
      </c>
      <c r="BO9" t="s">
        <v>99</v>
      </c>
      <c r="BP9">
        <v>40</v>
      </c>
      <c r="BQ9">
        <v>582.85714285714255</v>
      </c>
      <c r="BT9" t="s">
        <v>110</v>
      </c>
      <c r="BU9" t="s">
        <v>110</v>
      </c>
      <c r="BV9" t="s">
        <v>111</v>
      </c>
      <c r="BW9" t="s">
        <v>111</v>
      </c>
      <c r="BX9" t="s">
        <v>112</v>
      </c>
      <c r="BY9" t="s">
        <v>113</v>
      </c>
      <c r="CA9">
        <v>25</v>
      </c>
      <c r="CB9">
        <f t="shared" si="1"/>
        <v>0.35944903233330217</v>
      </c>
      <c r="CC9">
        <f t="shared" si="0"/>
        <v>0.19588677546699082</v>
      </c>
      <c r="CD9">
        <f t="shared" si="0"/>
        <v>0.27766790390014651</v>
      </c>
      <c r="CN9" t="s">
        <v>99</v>
      </c>
      <c r="CO9">
        <v>25</v>
      </c>
      <c r="CP9">
        <v>221.42658515891421</v>
      </c>
      <c r="CQ9">
        <v>176.10527519264829</v>
      </c>
      <c r="CR9">
        <v>198.76593017578125</v>
      </c>
      <c r="CS9" t="s">
        <v>115</v>
      </c>
    </row>
    <row r="10" spans="1:97">
      <c r="B10" t="s">
        <v>99</v>
      </c>
      <c r="C10">
        <v>40</v>
      </c>
      <c r="D10">
        <v>0</v>
      </c>
      <c r="E10">
        <v>196.36363636363606</v>
      </c>
      <c r="O10" t="s">
        <v>116</v>
      </c>
      <c r="P10">
        <v>3</v>
      </c>
      <c r="Q10">
        <v>157049.671875</v>
      </c>
      <c r="R10">
        <v>321</v>
      </c>
      <c r="S10">
        <v>14041.3662109375</v>
      </c>
      <c r="T10">
        <v>11.184785842895508</v>
      </c>
      <c r="U10" s="1">
        <v>5.3276869493856793E-7</v>
      </c>
      <c r="BO10" t="s">
        <v>99</v>
      </c>
      <c r="BP10">
        <v>40</v>
      </c>
      <c r="BQ10">
        <v>196.36363636363606</v>
      </c>
      <c r="BS10" t="s">
        <v>114</v>
      </c>
      <c r="BT10">
        <v>2</v>
      </c>
      <c r="BU10">
        <v>42408.85546875</v>
      </c>
      <c r="BV10">
        <v>105</v>
      </c>
      <c r="BW10">
        <v>12282.412109375</v>
      </c>
      <c r="BX10">
        <v>3.4528119564056396</v>
      </c>
      <c r="BY10" s="1">
        <v>3.5294964909553528E-2</v>
      </c>
      <c r="CA10">
        <v>40</v>
      </c>
      <c r="CB10">
        <f t="shared" si="1"/>
        <v>0.61594863897821051</v>
      </c>
      <c r="CC10">
        <f t="shared" si="0"/>
        <v>0.28324150079229732</v>
      </c>
      <c r="CD10">
        <f t="shared" si="0"/>
        <v>0.44959506988525388</v>
      </c>
      <c r="CN10" t="s">
        <v>115</v>
      </c>
      <c r="CO10">
        <v>25</v>
      </c>
      <c r="CP10">
        <v>143.77961293332086</v>
      </c>
      <c r="CQ10">
        <v>78.354710186796325</v>
      </c>
      <c r="CR10">
        <v>111.06716156005859</v>
      </c>
      <c r="CS10" t="s">
        <v>117</v>
      </c>
    </row>
    <row r="11" spans="1:97">
      <c r="B11" t="s">
        <v>99</v>
      </c>
      <c r="C11">
        <v>40</v>
      </c>
      <c r="D11">
        <v>1</v>
      </c>
      <c r="E11">
        <v>174.75728155339775</v>
      </c>
      <c r="O11" t="s">
        <v>118</v>
      </c>
      <c r="P11">
        <v>3</v>
      </c>
      <c r="Q11">
        <v>62172.92578125</v>
      </c>
      <c r="R11">
        <v>321</v>
      </c>
      <c r="S11">
        <v>14041.3662109375</v>
      </c>
      <c r="T11">
        <v>4.4278402328491211</v>
      </c>
      <c r="U11" s="1">
        <v>4.5589553192257881E-3</v>
      </c>
      <c r="BN11" t="s">
        <v>119</v>
      </c>
      <c r="BO11" t="s">
        <v>115</v>
      </c>
      <c r="BP11">
        <v>40</v>
      </c>
      <c r="BQ11">
        <v>316.98113207547163</v>
      </c>
      <c r="BS11" t="s">
        <v>116</v>
      </c>
      <c r="BT11">
        <v>3</v>
      </c>
      <c r="BU11">
        <v>32612.416015625</v>
      </c>
      <c r="BV11">
        <v>105</v>
      </c>
      <c r="BW11">
        <v>12282.412109375</v>
      </c>
      <c r="BX11">
        <v>2.6552128791809082</v>
      </c>
      <c r="BY11" s="1">
        <v>5.2304070442914963E-2</v>
      </c>
      <c r="CA11">
        <v>50</v>
      </c>
      <c r="CB11">
        <f t="shared" si="1"/>
        <v>0.69758509856679873</v>
      </c>
      <c r="CC11">
        <f t="shared" si="0"/>
        <v>0.60919026154062306</v>
      </c>
      <c r="CD11">
        <f t="shared" si="0"/>
        <v>0.65338768005371095</v>
      </c>
      <c r="CN11" t="s">
        <v>117</v>
      </c>
      <c r="CO11">
        <v>25</v>
      </c>
      <c r="CP11">
        <v>221.58675753285684</v>
      </c>
      <c r="CQ11">
        <v>206.88547147104941</v>
      </c>
      <c r="CR11">
        <v>214.23611450195312</v>
      </c>
      <c r="CS11" t="s">
        <v>99</v>
      </c>
    </row>
    <row r="12" spans="1:97">
      <c r="B12" t="s">
        <v>99</v>
      </c>
      <c r="C12">
        <v>40</v>
      </c>
      <c r="D12">
        <v>1</v>
      </c>
      <c r="E12">
        <v>434.64566929133792</v>
      </c>
      <c r="H12" t="s">
        <v>88</v>
      </c>
      <c r="O12" t="s">
        <v>120</v>
      </c>
      <c r="P12">
        <v>6</v>
      </c>
      <c r="Q12">
        <v>6190.1953125</v>
      </c>
      <c r="R12">
        <v>321</v>
      </c>
      <c r="S12">
        <v>14041.3662109375</v>
      </c>
      <c r="T12">
        <v>0.44085419178009033</v>
      </c>
      <c r="U12">
        <v>0.85124069452285767</v>
      </c>
      <c r="BO12" t="s">
        <v>115</v>
      </c>
      <c r="BP12">
        <v>40</v>
      </c>
      <c r="BQ12">
        <v>162.02531645569636</v>
      </c>
      <c r="BS12" t="s">
        <v>120</v>
      </c>
      <c r="BT12">
        <v>6</v>
      </c>
      <c r="BU12">
        <v>29695.5390625</v>
      </c>
      <c r="BV12">
        <v>105</v>
      </c>
      <c r="BW12">
        <v>12282.412109375</v>
      </c>
      <c r="BX12">
        <v>2.4177286624908447</v>
      </c>
      <c r="BY12" s="1">
        <v>3.1447093933820724E-2</v>
      </c>
      <c r="CA12">
        <v>65</v>
      </c>
      <c r="CB12">
        <f t="shared" si="1"/>
        <v>0.64755528132120765</v>
      </c>
      <c r="CC12">
        <f t="shared" si="0"/>
        <v>0.46963885625203455</v>
      </c>
      <c r="CD12">
        <f t="shared" si="0"/>
        <v>0.55859706878662108</v>
      </c>
      <c r="CN12" t="s">
        <v>99</v>
      </c>
      <c r="CO12">
        <v>40</v>
      </c>
      <c r="CP12">
        <v>202.99363078424804</v>
      </c>
      <c r="CQ12">
        <v>78.31667195012696</v>
      </c>
      <c r="CR12">
        <v>140.6551513671875</v>
      </c>
      <c r="CS12" t="s">
        <v>115</v>
      </c>
    </row>
    <row r="13" spans="1:97">
      <c r="B13" t="s">
        <v>99</v>
      </c>
      <c r="C13">
        <v>40</v>
      </c>
      <c r="D13">
        <v>1</v>
      </c>
      <c r="E13">
        <v>98.245614035087669</v>
      </c>
      <c r="H13" t="s">
        <v>89</v>
      </c>
      <c r="J13" t="s">
        <v>83</v>
      </c>
      <c r="O13" t="s">
        <v>121</v>
      </c>
      <c r="P13">
        <v>6</v>
      </c>
      <c r="Q13">
        <v>12644.57421875</v>
      </c>
      <c r="R13">
        <v>321</v>
      </c>
      <c r="S13">
        <v>14041.3662109375</v>
      </c>
      <c r="T13">
        <v>0.90052306652069092</v>
      </c>
      <c r="U13">
        <v>0.49467378854751587</v>
      </c>
      <c r="BO13" t="s">
        <v>115</v>
      </c>
      <c r="BP13">
        <v>40</v>
      </c>
      <c r="BQ13">
        <v>188.50574712643683</v>
      </c>
      <c r="CA13">
        <v>25</v>
      </c>
      <c r="CB13">
        <f t="shared" si="1"/>
        <v>0.55396689383214204</v>
      </c>
      <c r="CC13">
        <f t="shared" si="0"/>
        <v>0.51721367867762358</v>
      </c>
      <c r="CD13">
        <f t="shared" si="0"/>
        <v>0.53559028625488281</v>
      </c>
      <c r="CN13" t="s">
        <v>115</v>
      </c>
      <c r="CO13">
        <v>40</v>
      </c>
      <c r="CP13">
        <v>246.3794555912842</v>
      </c>
      <c r="CQ13">
        <v>113.29660031691893</v>
      </c>
      <c r="CR13">
        <v>179.83802795410156</v>
      </c>
      <c r="CS13" t="s">
        <v>117</v>
      </c>
    </row>
    <row r="14" spans="1:97">
      <c r="B14" t="s">
        <v>99</v>
      </c>
      <c r="C14">
        <v>40</v>
      </c>
      <c r="D14">
        <v>1</v>
      </c>
      <c r="E14">
        <v>127.05882352941174</v>
      </c>
      <c r="H14" t="s">
        <v>90</v>
      </c>
      <c r="I14" t="s">
        <v>79</v>
      </c>
      <c r="J14" t="s">
        <v>78</v>
      </c>
      <c r="K14" t="s">
        <v>79</v>
      </c>
      <c r="L14" t="s">
        <v>80</v>
      </c>
      <c r="O14" t="s">
        <v>122</v>
      </c>
      <c r="P14">
        <v>9</v>
      </c>
      <c r="Q14">
        <v>23167.623046875</v>
      </c>
      <c r="R14">
        <v>321</v>
      </c>
      <c r="S14">
        <v>14041.3662109375</v>
      </c>
      <c r="T14">
        <v>1.6499550342559814</v>
      </c>
      <c r="U14">
        <v>0.10030088573694229</v>
      </c>
      <c r="BO14" t="s">
        <v>115</v>
      </c>
      <c r="BP14">
        <v>40</v>
      </c>
      <c r="BQ14">
        <v>241.02564102564088</v>
      </c>
      <c r="CA14">
        <v>40</v>
      </c>
      <c r="CB14">
        <f t="shared" si="1"/>
        <v>0.18647236188252767</v>
      </c>
      <c r="CC14">
        <f t="shared" si="0"/>
        <v>8.7523438135782852E-2</v>
      </c>
      <c r="CD14">
        <f t="shared" si="0"/>
        <v>0.13699790000915527</v>
      </c>
      <c r="CN14" t="s">
        <v>117</v>
      </c>
      <c r="CO14">
        <v>40</v>
      </c>
      <c r="CP14">
        <v>74.588944753011063</v>
      </c>
      <c r="CQ14">
        <v>35.009375254313142</v>
      </c>
      <c r="CR14">
        <v>54.799160003662102</v>
      </c>
      <c r="CS14" t="s">
        <v>99</v>
      </c>
    </row>
    <row r="15" spans="1:97">
      <c r="B15" t="s">
        <v>99</v>
      </c>
      <c r="C15">
        <v>40</v>
      </c>
      <c r="D15">
        <v>1</v>
      </c>
      <c r="E15">
        <v>145.94594594594585</v>
      </c>
      <c r="H15" t="s">
        <v>27</v>
      </c>
      <c r="O15" t="s">
        <v>123</v>
      </c>
      <c r="P15">
        <v>18</v>
      </c>
      <c r="Q15">
        <v>41695.12109375</v>
      </c>
      <c r="R15">
        <v>321</v>
      </c>
      <c r="S15">
        <v>14041.3662109375</v>
      </c>
      <c r="T15">
        <v>2.9694490432739258</v>
      </c>
      <c r="U15" s="1">
        <v>6.0167425544932485E-5</v>
      </c>
      <c r="BN15" s="5"/>
      <c r="BO15" t="s">
        <v>115</v>
      </c>
      <c r="BP15">
        <v>40</v>
      </c>
      <c r="BQ15">
        <v>192</v>
      </c>
      <c r="BS15" t="s">
        <v>124</v>
      </c>
      <c r="BV15" t="s">
        <v>125</v>
      </c>
      <c r="CA15">
        <v>50</v>
      </c>
      <c r="CB15">
        <f t="shared" si="1"/>
        <v>0.43739574678378168</v>
      </c>
      <c r="CC15">
        <f t="shared" si="0"/>
        <v>0.20397487394375732</v>
      </c>
      <c r="CD15">
        <f t="shared" si="0"/>
        <v>0.32068531036376952</v>
      </c>
      <c r="CN15" t="s">
        <v>99</v>
      </c>
      <c r="CO15">
        <v>50</v>
      </c>
      <c r="CP15">
        <v>255.49908902698007</v>
      </c>
      <c r="CQ15">
        <v>202.2427017445043</v>
      </c>
      <c r="CR15">
        <v>228.87089538574219</v>
      </c>
      <c r="CS15" t="s">
        <v>115</v>
      </c>
    </row>
    <row r="16" spans="1:97">
      <c r="B16" t="s">
        <v>99</v>
      </c>
      <c r="C16">
        <v>40</v>
      </c>
      <c r="D16">
        <v>1</v>
      </c>
      <c r="E16">
        <v>154.28571428571425</v>
      </c>
      <c r="H16" s="5">
        <v>261.35506464814517</v>
      </c>
      <c r="I16" s="5">
        <v>125.44495488027211</v>
      </c>
      <c r="J16" s="5">
        <v>98.008212191728859</v>
      </c>
      <c r="K16" s="5">
        <v>206.43081591644986</v>
      </c>
      <c r="L16" s="5">
        <v>121.99367389980571</v>
      </c>
      <c r="BN16" s="5"/>
      <c r="BO16" t="s">
        <v>115</v>
      </c>
      <c r="BP16">
        <v>40</v>
      </c>
      <c r="BQ16">
        <v>91.304347826086897</v>
      </c>
      <c r="BS16" t="s">
        <v>126</v>
      </c>
      <c r="BV16" t="s">
        <v>126</v>
      </c>
      <c r="CA16">
        <v>65</v>
      </c>
      <c r="CB16">
        <f t="shared" si="1"/>
        <v>0.34283637046813964</v>
      </c>
      <c r="CC16">
        <f t="shared" si="0"/>
        <v>0.26219006538391115</v>
      </c>
      <c r="CD16">
        <f t="shared" si="0"/>
        <v>0.30251321792602537</v>
      </c>
      <c r="CN16" t="s">
        <v>115</v>
      </c>
      <c r="CO16">
        <v>50</v>
      </c>
      <c r="CP16">
        <v>279.03403942671946</v>
      </c>
      <c r="CQ16">
        <v>243.67610461624926</v>
      </c>
      <c r="CR16">
        <v>261.35507202148437</v>
      </c>
      <c r="CS16" t="s">
        <v>117</v>
      </c>
    </row>
    <row r="17" spans="1:97">
      <c r="B17" t="s">
        <v>99</v>
      </c>
      <c r="C17">
        <v>40</v>
      </c>
      <c r="D17">
        <v>1</v>
      </c>
      <c r="E17">
        <v>109.09090909090899</v>
      </c>
      <c r="H17" s="5">
        <v>210.42247007999788</v>
      </c>
      <c r="I17" s="5">
        <v>86.173412587467766</v>
      </c>
      <c r="J17" s="5">
        <v>55.237659128292563</v>
      </c>
      <c r="K17" s="5">
        <v>127.91270556627092</v>
      </c>
      <c r="L17" s="5">
        <v>82.295846511091796</v>
      </c>
      <c r="BN17" s="5"/>
      <c r="BO17" t="s">
        <v>115</v>
      </c>
      <c r="BP17">
        <v>40</v>
      </c>
      <c r="BQ17">
        <v>833.16062176165804</v>
      </c>
      <c r="BT17" t="s">
        <v>108</v>
      </c>
      <c r="BU17" t="s">
        <v>108</v>
      </c>
      <c r="BW17" t="s">
        <v>108</v>
      </c>
      <c r="BX17" t="s">
        <v>108</v>
      </c>
      <c r="CN17" t="s">
        <v>117</v>
      </c>
      <c r="CO17">
        <v>50</v>
      </c>
      <c r="CP17">
        <v>174.9582987135127</v>
      </c>
      <c r="CQ17">
        <v>81.589949577502935</v>
      </c>
      <c r="CR17">
        <v>128.27412414550781</v>
      </c>
      <c r="CS17" t="s">
        <v>99</v>
      </c>
    </row>
    <row r="18" spans="1:97">
      <c r="B18" t="s">
        <v>99</v>
      </c>
      <c r="C18">
        <v>40</v>
      </c>
      <c r="D18">
        <v>2</v>
      </c>
      <c r="E18">
        <v>69.902912621359064</v>
      </c>
      <c r="H18" s="5">
        <v>66.589389265822106</v>
      </c>
      <c r="I18" s="5">
        <v>27.270067274515114</v>
      </c>
      <c r="J18" s="5">
        <v>17.48027187604195</v>
      </c>
      <c r="K18" s="5">
        <v>40.478704293123705</v>
      </c>
      <c r="L18" s="5">
        <v>26.042989402244238</v>
      </c>
      <c r="BN18" s="5"/>
      <c r="BO18" t="s">
        <v>115</v>
      </c>
      <c r="BP18">
        <v>40</v>
      </c>
      <c r="BQ18">
        <v>231.05590062111807</v>
      </c>
      <c r="BT18" t="s">
        <v>127</v>
      </c>
      <c r="BU18" t="s">
        <v>128</v>
      </c>
      <c r="BW18" t="s">
        <v>127</v>
      </c>
      <c r="BX18" t="s">
        <v>128</v>
      </c>
      <c r="BY18" s="4" t="s">
        <v>129</v>
      </c>
      <c r="CA18" t="s">
        <v>100</v>
      </c>
      <c r="CB18" t="s">
        <v>101</v>
      </c>
      <c r="CC18" t="s">
        <v>102</v>
      </c>
      <c r="CD18" t="s">
        <v>103</v>
      </c>
      <c r="CN18" t="s">
        <v>99</v>
      </c>
      <c r="CO18">
        <v>65</v>
      </c>
      <c r="CP18">
        <v>209.36458341997317</v>
      </c>
      <c r="CQ18">
        <v>124.46952302533933</v>
      </c>
      <c r="CR18">
        <v>166.91705322265625</v>
      </c>
      <c r="CS18" t="s">
        <v>115</v>
      </c>
    </row>
    <row r="19" spans="1:97">
      <c r="B19" t="s">
        <v>99</v>
      </c>
      <c r="C19">
        <v>40</v>
      </c>
      <c r="D19">
        <v>2</v>
      </c>
      <c r="E19">
        <v>151.18110236220426</v>
      </c>
      <c r="H19" s="5">
        <v>25.478514967930501</v>
      </c>
      <c r="I19" s="5">
        <v>21.738671994056968</v>
      </c>
      <c r="J19" s="5">
        <v>17.835517539944629</v>
      </c>
      <c r="K19" s="5">
        <v>19.608847697190193</v>
      </c>
      <c r="L19" s="5">
        <v>21.347819579262392</v>
      </c>
      <c r="BO19" t="s">
        <v>115</v>
      </c>
      <c r="BP19">
        <v>40</v>
      </c>
      <c r="BQ19">
        <v>130.98591549295776</v>
      </c>
      <c r="BS19" t="s">
        <v>99</v>
      </c>
      <c r="BT19">
        <v>140.6551513671875</v>
      </c>
      <c r="BU19">
        <v>19</v>
      </c>
      <c r="BV19" t="s">
        <v>99</v>
      </c>
      <c r="BW19">
        <v>98.775505065917969</v>
      </c>
      <c r="BX19">
        <v>19</v>
      </c>
      <c r="BY19">
        <f>+(BW19/SQRT(BX19))</f>
        <v>22.660654983132961</v>
      </c>
      <c r="BZ19" t="s">
        <v>99</v>
      </c>
      <c r="CA19">
        <v>25</v>
      </c>
      <c r="CB19">
        <v>11.07132925794571</v>
      </c>
      <c r="CC19">
        <v>8.8052637596324139</v>
      </c>
      <c r="CD19">
        <v>9.9382965087890618</v>
      </c>
      <c r="CN19" t="s">
        <v>115</v>
      </c>
      <c r="CO19">
        <v>65</v>
      </c>
      <c r="CP19">
        <v>259.02211252848309</v>
      </c>
      <c r="CQ19">
        <v>187.85554250081381</v>
      </c>
      <c r="CR19">
        <v>223.43882751464844</v>
      </c>
      <c r="CS19" t="s">
        <v>117</v>
      </c>
    </row>
    <row r="20" spans="1:97">
      <c r="B20" t="s">
        <v>99</v>
      </c>
      <c r="C20">
        <v>40</v>
      </c>
      <c r="D20">
        <v>2</v>
      </c>
      <c r="E20">
        <v>182.45614035087721</v>
      </c>
      <c r="N20" t="s">
        <v>124</v>
      </c>
      <c r="Q20" t="s">
        <v>125</v>
      </c>
      <c r="BO20" t="s">
        <v>115</v>
      </c>
      <c r="BP20">
        <v>40</v>
      </c>
      <c r="BQ20">
        <v>226.50602409638554</v>
      </c>
      <c r="BS20" t="s">
        <v>99</v>
      </c>
      <c r="BT20">
        <v>228.87089538574219</v>
      </c>
      <c r="BU20">
        <v>7</v>
      </c>
      <c r="BV20" t="s">
        <v>99</v>
      </c>
      <c r="BW20">
        <v>164.93211364746094</v>
      </c>
      <c r="BX20">
        <v>7</v>
      </c>
      <c r="BY20">
        <f t="shared" ref="BY20:BY30" si="2">+(BW20/SQRT(BX20))</f>
        <v>62.338479417060547</v>
      </c>
      <c r="BZ20" t="s">
        <v>99</v>
      </c>
      <c r="CA20">
        <v>40</v>
      </c>
      <c r="CB20">
        <v>10.149681539212402</v>
      </c>
      <c r="CC20">
        <v>3.9158335975063476</v>
      </c>
      <c r="CD20">
        <v>7.0327575683593748</v>
      </c>
      <c r="CN20" t="s">
        <v>117</v>
      </c>
      <c r="CO20">
        <v>65</v>
      </c>
      <c r="CP20">
        <v>137.13454818725586</v>
      </c>
      <c r="CQ20">
        <v>104.87602615356445</v>
      </c>
      <c r="CR20">
        <v>121.00528717041016</v>
      </c>
    </row>
    <row r="21" spans="1:97">
      <c r="B21" t="s">
        <v>99</v>
      </c>
      <c r="C21">
        <v>40</v>
      </c>
      <c r="D21">
        <v>2</v>
      </c>
      <c r="E21">
        <v>225.88235294117683</v>
      </c>
      <c r="H21" t="s">
        <v>50</v>
      </c>
      <c r="N21" t="s">
        <v>126</v>
      </c>
      <c r="Q21" t="s">
        <v>126</v>
      </c>
      <c r="BN21" t="s">
        <v>130</v>
      </c>
      <c r="BO21" t="s">
        <v>117</v>
      </c>
      <c r="BP21">
        <v>40</v>
      </c>
      <c r="BQ21">
        <v>41.064638783270013</v>
      </c>
      <c r="BS21" t="s">
        <v>99</v>
      </c>
      <c r="BT21">
        <v>198.76593017578125</v>
      </c>
      <c r="BU21">
        <v>10</v>
      </c>
      <c r="BV21" t="s">
        <v>99</v>
      </c>
      <c r="BW21">
        <v>84.205741882324219</v>
      </c>
      <c r="BX21">
        <v>10</v>
      </c>
      <c r="BY21">
        <f t="shared" si="2"/>
        <v>26.628193641237871</v>
      </c>
      <c r="BZ21" t="s">
        <v>99</v>
      </c>
      <c r="CA21">
        <v>50</v>
      </c>
      <c r="CB21">
        <v>12.774954451349004</v>
      </c>
      <c r="CC21">
        <v>10.112135087225216</v>
      </c>
      <c r="CD21">
        <v>11.44354476928711</v>
      </c>
    </row>
    <row r="22" spans="1:97">
      <c r="B22" t="s">
        <v>99</v>
      </c>
      <c r="C22">
        <v>40</v>
      </c>
      <c r="D22">
        <v>2</v>
      </c>
      <c r="E22">
        <v>54.054054054053999</v>
      </c>
      <c r="H22" t="s">
        <v>89</v>
      </c>
      <c r="J22" t="s">
        <v>83</v>
      </c>
      <c r="O22" t="s">
        <v>108</v>
      </c>
      <c r="P22" t="s">
        <v>108</v>
      </c>
      <c r="R22" t="s">
        <v>108</v>
      </c>
      <c r="S22" t="s">
        <v>108</v>
      </c>
      <c r="BO22" t="s">
        <v>117</v>
      </c>
      <c r="BP22">
        <v>40</v>
      </c>
      <c r="BQ22">
        <v>89.302325581395337</v>
      </c>
      <c r="BS22" t="s">
        <v>99</v>
      </c>
      <c r="BT22">
        <v>166.91705322265625</v>
      </c>
      <c r="BU22">
        <v>8</v>
      </c>
      <c r="BV22" t="s">
        <v>99</v>
      </c>
      <c r="BW22">
        <v>120.05974578857422</v>
      </c>
      <c r="BX22">
        <v>8</v>
      </c>
      <c r="BY22">
        <f t="shared" si="2"/>
        <v>42.447530197316929</v>
      </c>
      <c r="BZ22" t="s">
        <v>99</v>
      </c>
      <c r="CA22">
        <v>65</v>
      </c>
      <c r="CB22">
        <v>10.468229170998658</v>
      </c>
      <c r="CC22">
        <v>6.2234761512669667</v>
      </c>
      <c r="CD22">
        <v>8.3458526611328132</v>
      </c>
    </row>
    <row r="23" spans="1:97">
      <c r="B23" t="s">
        <v>99</v>
      </c>
      <c r="C23">
        <v>40</v>
      </c>
      <c r="D23">
        <v>2</v>
      </c>
      <c r="E23">
        <v>325.71428571428578</v>
      </c>
      <c r="H23" t="s">
        <v>90</v>
      </c>
      <c r="I23" t="s">
        <v>79</v>
      </c>
      <c r="J23" t="s">
        <v>78</v>
      </c>
      <c r="K23" t="s">
        <v>79</v>
      </c>
      <c r="L23" t="s">
        <v>80</v>
      </c>
      <c r="O23" t="s">
        <v>131</v>
      </c>
      <c r="P23" t="s">
        <v>128</v>
      </c>
      <c r="R23" t="s">
        <v>131</v>
      </c>
      <c r="S23" t="s">
        <v>128</v>
      </c>
      <c r="BO23" t="s">
        <v>117</v>
      </c>
      <c r="BP23">
        <v>40</v>
      </c>
      <c r="BQ23">
        <v>66.331658291457359</v>
      </c>
      <c r="BS23" t="s">
        <v>115</v>
      </c>
      <c r="BT23">
        <v>179.83802795410156</v>
      </c>
      <c r="BU23">
        <v>10</v>
      </c>
      <c r="BV23" t="s">
        <v>115</v>
      </c>
      <c r="BW23">
        <v>103.44585418701172</v>
      </c>
      <c r="BX23">
        <v>10</v>
      </c>
      <c r="BY23">
        <f t="shared" si="2"/>
        <v>32.712451373262276</v>
      </c>
      <c r="BZ23" t="s">
        <v>115</v>
      </c>
      <c r="CA23">
        <v>25</v>
      </c>
      <c r="CB23">
        <v>7.1889806466660433</v>
      </c>
      <c r="CC23">
        <v>3.9177355093398165</v>
      </c>
      <c r="CD23">
        <v>5.5533580780029297</v>
      </c>
    </row>
    <row r="24" spans="1:97">
      <c r="B24" t="s">
        <v>99</v>
      </c>
      <c r="C24">
        <v>40</v>
      </c>
      <c r="D24">
        <v>2</v>
      </c>
      <c r="E24">
        <v>54.545454545454625</v>
      </c>
      <c r="H24" t="s">
        <v>81</v>
      </c>
      <c r="N24" t="s">
        <v>99</v>
      </c>
      <c r="O24">
        <v>140.6551513671875</v>
      </c>
      <c r="P24">
        <v>19</v>
      </c>
      <c r="Q24" t="s">
        <v>99</v>
      </c>
      <c r="R24">
        <v>98.775505065917969</v>
      </c>
      <c r="S24">
        <v>19</v>
      </c>
      <c r="BO24" t="s">
        <v>117</v>
      </c>
      <c r="BP24">
        <v>40</v>
      </c>
      <c r="BQ24">
        <v>186.52849740932646</v>
      </c>
      <c r="BS24" t="s">
        <v>115</v>
      </c>
      <c r="BT24">
        <v>261.35507202148437</v>
      </c>
      <c r="BU24">
        <v>10</v>
      </c>
      <c r="BV24" t="s">
        <v>115</v>
      </c>
      <c r="BW24">
        <v>210.42247009277344</v>
      </c>
      <c r="BX24">
        <v>10</v>
      </c>
      <c r="BY24">
        <f t="shared" si="2"/>
        <v>66.541427637182636</v>
      </c>
      <c r="BZ24" t="s">
        <v>115</v>
      </c>
      <c r="CA24">
        <v>40</v>
      </c>
      <c r="CB24">
        <v>12.318972779564211</v>
      </c>
      <c r="CC24">
        <v>5.6648300158459461</v>
      </c>
      <c r="CD24">
        <v>8.9919013977050781</v>
      </c>
    </row>
    <row r="25" spans="1:97">
      <c r="B25" t="s">
        <v>99</v>
      </c>
      <c r="C25">
        <v>40</v>
      </c>
      <c r="D25">
        <v>3</v>
      </c>
      <c r="E25">
        <v>81.553398058252256</v>
      </c>
      <c r="H25" s="5">
        <v>128.27413023319087</v>
      </c>
      <c r="I25" s="5">
        <v>173.17222165899597</v>
      </c>
      <c r="J25" s="5">
        <v>106.67491773554869</v>
      </c>
      <c r="K25" s="5">
        <v>159.46759697830234</v>
      </c>
      <c r="L25" s="5">
        <v>222.49662371911552</v>
      </c>
      <c r="N25" t="s">
        <v>99</v>
      </c>
      <c r="O25">
        <v>78.180732727050781</v>
      </c>
      <c r="P25">
        <v>2</v>
      </c>
      <c r="Q25" t="s">
        <v>99</v>
      </c>
      <c r="R25">
        <v>77.195167541503906</v>
      </c>
      <c r="S25">
        <v>2</v>
      </c>
      <c r="BO25" t="s">
        <v>117</v>
      </c>
      <c r="BP25">
        <v>40</v>
      </c>
      <c r="BQ25">
        <v>179.64071856287413</v>
      </c>
      <c r="BS25" t="s">
        <v>115</v>
      </c>
      <c r="BT25">
        <v>111.06716156005859</v>
      </c>
      <c r="BU25">
        <v>10</v>
      </c>
      <c r="BV25" t="s">
        <v>115</v>
      </c>
      <c r="BW25">
        <v>55.905803680419922</v>
      </c>
      <c r="BX25">
        <v>10</v>
      </c>
      <c r="BY25">
        <f t="shared" si="2"/>
        <v>17.678967405235106</v>
      </c>
      <c r="BZ25" t="s">
        <v>115</v>
      </c>
      <c r="CA25">
        <v>50</v>
      </c>
      <c r="CB25">
        <v>13.951701971335973</v>
      </c>
      <c r="CC25">
        <v>12.183805230812462</v>
      </c>
      <c r="CD25">
        <v>13.067753601074219</v>
      </c>
    </row>
    <row r="26" spans="1:97">
      <c r="B26" t="s">
        <v>99</v>
      </c>
      <c r="C26">
        <v>40</v>
      </c>
      <c r="D26">
        <v>3</v>
      </c>
      <c r="E26">
        <v>340.15748031496054</v>
      </c>
      <c r="H26" s="5">
        <v>59.369353176201507</v>
      </c>
      <c r="I26" s="5">
        <v>156.90293127375955</v>
      </c>
      <c r="J26" s="5">
        <v>60.750942731743919</v>
      </c>
      <c r="K26" s="5">
        <v>80.470328477728287</v>
      </c>
      <c r="L26" s="5">
        <v>116.04233578995373</v>
      </c>
      <c r="N26" t="s">
        <v>99</v>
      </c>
      <c r="O26">
        <v>117.2752685546875</v>
      </c>
      <c r="P26">
        <v>10</v>
      </c>
      <c r="Q26" t="s">
        <v>99</v>
      </c>
      <c r="R26">
        <v>71.795494079589844</v>
      </c>
      <c r="S26">
        <v>10</v>
      </c>
      <c r="BO26" t="s">
        <v>117</v>
      </c>
      <c r="BP26">
        <v>40</v>
      </c>
      <c r="BQ26">
        <v>106.38297872340418</v>
      </c>
      <c r="BS26" t="s">
        <v>115</v>
      </c>
      <c r="BT26">
        <v>223.43882751464844</v>
      </c>
      <c r="BU26">
        <v>9</v>
      </c>
      <c r="BV26" t="s">
        <v>115</v>
      </c>
      <c r="BW26">
        <v>106.74985504150391</v>
      </c>
      <c r="BX26">
        <v>9</v>
      </c>
      <c r="BY26">
        <f t="shared" si="2"/>
        <v>35.583285013834633</v>
      </c>
      <c r="BZ26" t="s">
        <v>115</v>
      </c>
      <c r="CA26">
        <v>65</v>
      </c>
      <c r="CB26">
        <v>12.951105626424154</v>
      </c>
      <c r="CC26">
        <v>9.3927771250406913</v>
      </c>
      <c r="CD26">
        <v>11.171941375732422</v>
      </c>
    </row>
    <row r="27" spans="1:97">
      <c r="B27" t="s">
        <v>99</v>
      </c>
      <c r="C27">
        <v>40</v>
      </c>
      <c r="D27">
        <v>3</v>
      </c>
      <c r="E27">
        <v>147.36842105263187</v>
      </c>
      <c r="H27" s="5">
        <v>19.789784392067169</v>
      </c>
      <c r="I27" s="5">
        <v>49.652826352455548</v>
      </c>
      <c r="J27" s="5">
        <v>20.250314243914641</v>
      </c>
      <c r="K27" s="5">
        <v>28.434745045133671</v>
      </c>
      <c r="L27" s="5">
        <v>38.680778596651244</v>
      </c>
      <c r="N27" t="s">
        <v>99</v>
      </c>
      <c r="O27">
        <v>63.804607391357422</v>
      </c>
      <c r="P27">
        <v>8</v>
      </c>
      <c r="Q27" t="s">
        <v>99</v>
      </c>
      <c r="R27">
        <v>55.247936248779297</v>
      </c>
      <c r="S27">
        <v>8</v>
      </c>
      <c r="BO27" t="s">
        <v>117</v>
      </c>
      <c r="BP27">
        <v>40</v>
      </c>
      <c r="BQ27">
        <v>178.84615384615378</v>
      </c>
      <c r="BS27" t="s">
        <v>117</v>
      </c>
      <c r="BT27">
        <v>54.799160003662109</v>
      </c>
      <c r="BU27">
        <v>8</v>
      </c>
      <c r="BV27" t="s">
        <v>117</v>
      </c>
      <c r="BW27">
        <v>20.79075813293457</v>
      </c>
      <c r="BX27">
        <v>8</v>
      </c>
      <c r="BY27">
        <f t="shared" si="2"/>
        <v>7.350643030903699</v>
      </c>
      <c r="BZ27" t="s">
        <v>117</v>
      </c>
      <c r="CA27">
        <v>25</v>
      </c>
      <c r="CB27">
        <v>11.079337876642841</v>
      </c>
      <c r="CC27">
        <v>10.344273573552471</v>
      </c>
      <c r="CD27">
        <v>10.711805725097657</v>
      </c>
    </row>
    <row r="28" spans="1:97">
      <c r="B28" t="s">
        <v>99</v>
      </c>
      <c r="C28">
        <v>40</v>
      </c>
      <c r="D28">
        <v>3</v>
      </c>
      <c r="E28">
        <v>444.70588235294133</v>
      </c>
      <c r="H28" s="5">
        <v>15.427728378349645</v>
      </c>
      <c r="I28" s="5">
        <v>28.672512182831479</v>
      </c>
      <c r="J28" s="5">
        <v>18.983201181477323</v>
      </c>
      <c r="K28" s="5">
        <v>17.831048804856948</v>
      </c>
      <c r="L28" s="5">
        <v>17.38488339736907</v>
      </c>
      <c r="N28" t="s">
        <v>99</v>
      </c>
      <c r="O28">
        <v>228.87089538574219</v>
      </c>
      <c r="P28">
        <v>7</v>
      </c>
      <c r="Q28" t="s">
        <v>99</v>
      </c>
      <c r="R28">
        <v>164.93211364746094</v>
      </c>
      <c r="S28">
        <v>7</v>
      </c>
      <c r="BO28" t="s">
        <v>117</v>
      </c>
      <c r="BP28">
        <v>40</v>
      </c>
      <c r="BQ28">
        <v>202.81690140845078</v>
      </c>
      <c r="BS28" t="s">
        <v>117</v>
      </c>
      <c r="BT28">
        <v>128.27412414550781</v>
      </c>
      <c r="BU28">
        <v>9</v>
      </c>
      <c r="BV28" t="s">
        <v>117</v>
      </c>
      <c r="BW28">
        <v>59.369354248046875</v>
      </c>
      <c r="BX28">
        <v>9</v>
      </c>
      <c r="BY28">
        <f t="shared" si="2"/>
        <v>19.789784749348957</v>
      </c>
      <c r="BZ28" t="s">
        <v>117</v>
      </c>
      <c r="CA28">
        <v>40</v>
      </c>
      <c r="CB28">
        <v>3.7294472376505534</v>
      </c>
      <c r="CC28">
        <v>1.750468762715657</v>
      </c>
      <c r="CD28">
        <v>2.7399580001831052</v>
      </c>
    </row>
    <row r="29" spans="1:97">
      <c r="B29" t="s">
        <v>99</v>
      </c>
      <c r="C29">
        <v>40</v>
      </c>
      <c r="D29">
        <v>3</v>
      </c>
      <c r="E29">
        <v>145.94594594594594</v>
      </c>
      <c r="N29" t="s">
        <v>99</v>
      </c>
      <c r="O29">
        <v>177.71856689453125</v>
      </c>
      <c r="P29">
        <v>7</v>
      </c>
      <c r="Q29" t="s">
        <v>99</v>
      </c>
      <c r="R29">
        <v>116.31209564208984</v>
      </c>
      <c r="S29">
        <v>7</v>
      </c>
      <c r="BO29" t="s">
        <v>117</v>
      </c>
      <c r="BP29">
        <v>40</v>
      </c>
      <c r="BQ29">
        <v>103.5532994923859</v>
      </c>
      <c r="BS29" t="s">
        <v>117</v>
      </c>
      <c r="BT29">
        <v>214.23611450195312</v>
      </c>
      <c r="BU29">
        <v>8</v>
      </c>
      <c r="BV29" t="s">
        <v>117</v>
      </c>
      <c r="BW29">
        <v>132.04278564453125</v>
      </c>
      <c r="BX29">
        <v>8</v>
      </c>
      <c r="BY29">
        <f t="shared" si="2"/>
        <v>46.684174568004877</v>
      </c>
      <c r="BZ29" t="s">
        <v>117</v>
      </c>
      <c r="CA29">
        <v>50</v>
      </c>
      <c r="CB29">
        <v>8.7479149356756345</v>
      </c>
      <c r="CC29">
        <v>4.0794974788751466</v>
      </c>
      <c r="CD29">
        <v>6.413706207275391</v>
      </c>
    </row>
    <row r="30" spans="1:97">
      <c r="B30" t="s">
        <v>99</v>
      </c>
      <c r="C30">
        <v>40</v>
      </c>
      <c r="D30">
        <v>3</v>
      </c>
      <c r="E30">
        <v>351.42857142857116</v>
      </c>
      <c r="H30" t="s">
        <v>53</v>
      </c>
      <c r="N30" t="s">
        <v>99</v>
      </c>
      <c r="O30">
        <v>151.96232604980469</v>
      </c>
      <c r="P30">
        <v>7</v>
      </c>
      <c r="Q30" t="s">
        <v>99</v>
      </c>
      <c r="R30">
        <v>101.97566986083984</v>
      </c>
      <c r="S30">
        <v>7</v>
      </c>
      <c r="BN30" t="s">
        <v>9</v>
      </c>
      <c r="BO30" t="s">
        <v>99</v>
      </c>
      <c r="BP30">
        <v>50</v>
      </c>
      <c r="BQ30">
        <v>156.75675675675652</v>
      </c>
      <c r="BS30" t="s">
        <v>117</v>
      </c>
      <c r="BT30">
        <v>121.00528717041016</v>
      </c>
      <c r="BU30">
        <v>9</v>
      </c>
      <c r="BV30" t="s">
        <v>117</v>
      </c>
      <c r="BW30">
        <v>48.387783050537109</v>
      </c>
      <c r="BX30">
        <v>9</v>
      </c>
      <c r="BY30">
        <f t="shared" si="2"/>
        <v>16.129261016845703</v>
      </c>
      <c r="BZ30" t="s">
        <v>117</v>
      </c>
      <c r="CA30">
        <v>65</v>
      </c>
      <c r="CB30">
        <v>6.8567274093627928</v>
      </c>
      <c r="CC30">
        <v>5.2438013076782228</v>
      </c>
      <c r="CD30">
        <v>6.0502643585205078</v>
      </c>
    </row>
    <row r="31" spans="1:97">
      <c r="B31" t="s">
        <v>99</v>
      </c>
      <c r="C31">
        <v>40</v>
      </c>
      <c r="D31">
        <v>3</v>
      </c>
      <c r="E31">
        <v>196.36363636363654</v>
      </c>
      <c r="H31" t="s">
        <v>89</v>
      </c>
      <c r="J31" t="s">
        <v>83</v>
      </c>
      <c r="N31" t="s">
        <v>99</v>
      </c>
      <c r="O31">
        <v>243.93190002441406</v>
      </c>
      <c r="P31">
        <v>7</v>
      </c>
      <c r="Q31" t="s">
        <v>99</v>
      </c>
      <c r="R31">
        <v>134.58601379394531</v>
      </c>
      <c r="S31">
        <v>7</v>
      </c>
      <c r="Y31" t="s">
        <v>119</v>
      </c>
      <c r="BO31" t="s">
        <v>99</v>
      </c>
      <c r="BP31">
        <v>50</v>
      </c>
      <c r="BQ31">
        <v>80.701754385964904</v>
      </c>
      <c r="BS31" t="s">
        <v>132</v>
      </c>
      <c r="BT31">
        <v>166.896484375</v>
      </c>
      <c r="BU31">
        <v>117</v>
      </c>
      <c r="BV31" t="s">
        <v>132</v>
      </c>
      <c r="BW31">
        <v>118.95575714111328</v>
      </c>
      <c r="BX31">
        <v>117</v>
      </c>
    </row>
    <row r="32" spans="1:97">
      <c r="A32" t="s">
        <v>119</v>
      </c>
      <c r="B32" t="s">
        <v>115</v>
      </c>
      <c r="C32">
        <v>40</v>
      </c>
      <c r="D32">
        <v>0</v>
      </c>
      <c r="E32">
        <v>316.98113207547163</v>
      </c>
      <c r="H32" t="s">
        <v>90</v>
      </c>
      <c r="I32" t="s">
        <v>79</v>
      </c>
      <c r="J32" t="s">
        <v>78</v>
      </c>
      <c r="K32" t="s">
        <v>79</v>
      </c>
      <c r="L32" t="s">
        <v>80</v>
      </c>
      <c r="N32" t="s">
        <v>99</v>
      </c>
      <c r="O32">
        <v>198.76593017578125</v>
      </c>
      <c r="P32">
        <v>10</v>
      </c>
      <c r="Q32" t="s">
        <v>99</v>
      </c>
      <c r="R32">
        <v>84.205741882324219</v>
      </c>
      <c r="S32">
        <v>10</v>
      </c>
      <c r="BO32" t="s">
        <v>99</v>
      </c>
      <c r="BP32">
        <v>50</v>
      </c>
      <c r="BQ32">
        <v>320.79207920792084</v>
      </c>
    </row>
    <row r="33" spans="1:69">
      <c r="B33" t="s">
        <v>115</v>
      </c>
      <c r="C33">
        <v>40</v>
      </c>
      <c r="D33">
        <v>0</v>
      </c>
      <c r="E33">
        <v>162.02531645569636</v>
      </c>
      <c r="H33" t="s">
        <v>81</v>
      </c>
      <c r="N33" t="s">
        <v>99</v>
      </c>
      <c r="O33">
        <v>95.477897644042969</v>
      </c>
      <c r="P33">
        <v>10</v>
      </c>
      <c r="Q33" t="s">
        <v>99</v>
      </c>
      <c r="R33">
        <v>79.508255004882813</v>
      </c>
      <c r="S33">
        <v>10</v>
      </c>
      <c r="BO33" t="s">
        <v>99</v>
      </c>
      <c r="BP33">
        <v>50</v>
      </c>
      <c r="BQ33">
        <v>137.40458015267188</v>
      </c>
    </row>
    <row r="34" spans="1:69">
      <c r="B34" t="s">
        <v>115</v>
      </c>
      <c r="C34">
        <v>40</v>
      </c>
      <c r="D34">
        <v>0</v>
      </c>
      <c r="E34">
        <v>188.50574712643683</v>
      </c>
      <c r="H34" s="5">
        <v>198.76592365451444</v>
      </c>
      <c r="I34" s="5">
        <v>156.9706007211652</v>
      </c>
      <c r="J34" s="5">
        <v>95.477895738967916</v>
      </c>
      <c r="K34" s="5">
        <v>368.29372435448454</v>
      </c>
      <c r="L34" s="5">
        <v>231.90320071743912</v>
      </c>
      <c r="N34" t="s">
        <v>99</v>
      </c>
      <c r="O34">
        <v>368.29373168945312</v>
      </c>
      <c r="P34">
        <v>9</v>
      </c>
      <c r="Q34" t="s">
        <v>99</v>
      </c>
      <c r="R34">
        <v>101.42170715332031</v>
      </c>
      <c r="S34">
        <v>9</v>
      </c>
      <c r="BO34" t="s">
        <v>99</v>
      </c>
      <c r="BP34">
        <v>50</v>
      </c>
      <c r="BQ34">
        <v>180.90452261306547</v>
      </c>
    </row>
    <row r="35" spans="1:69">
      <c r="B35" t="s">
        <v>115</v>
      </c>
      <c r="C35">
        <v>40</v>
      </c>
      <c r="D35">
        <v>0</v>
      </c>
      <c r="E35">
        <v>241.02564102564088</v>
      </c>
      <c r="H35" s="5">
        <v>84.205738315891125</v>
      </c>
      <c r="I35" s="5">
        <v>66.802839189006534</v>
      </c>
      <c r="J35" s="5">
        <v>79.508256749510565</v>
      </c>
      <c r="K35" s="5">
        <v>101.421705857513</v>
      </c>
      <c r="L35" s="5">
        <v>120.5318775571382</v>
      </c>
      <c r="N35" t="s">
        <v>99</v>
      </c>
      <c r="O35">
        <v>231.9031982421875</v>
      </c>
      <c r="P35">
        <v>9</v>
      </c>
      <c r="Q35" t="s">
        <v>99</v>
      </c>
      <c r="R35">
        <v>120.53187561035156</v>
      </c>
      <c r="S35">
        <v>9</v>
      </c>
      <c r="Y35" s="5"/>
      <c r="BO35" t="s">
        <v>99</v>
      </c>
      <c r="BP35">
        <v>50</v>
      </c>
      <c r="BQ35">
        <v>256.14035087719299</v>
      </c>
    </row>
    <row r="36" spans="1:69">
      <c r="A36" s="5"/>
      <c r="B36" t="s">
        <v>115</v>
      </c>
      <c r="C36">
        <v>40</v>
      </c>
      <c r="D36">
        <v>0</v>
      </c>
      <c r="E36">
        <v>192</v>
      </c>
      <c r="H36" s="5">
        <v>26.647385543003519</v>
      </c>
      <c r="I36" s="5">
        <v>22.267613063002177</v>
      </c>
      <c r="J36" s="5">
        <v>25.160840743516001</v>
      </c>
      <c r="K36" s="5">
        <v>33.80723528583767</v>
      </c>
      <c r="L36" s="5">
        <v>40.17729251904607</v>
      </c>
      <c r="N36" t="s">
        <v>99</v>
      </c>
      <c r="O36">
        <v>166.91705322265625</v>
      </c>
      <c r="P36">
        <v>8</v>
      </c>
      <c r="Q36" t="s">
        <v>99</v>
      </c>
      <c r="R36">
        <v>120.05974578857422</v>
      </c>
      <c r="S36">
        <v>8</v>
      </c>
      <c r="Y36" s="5"/>
      <c r="BO36" t="s">
        <v>99</v>
      </c>
      <c r="BP36">
        <v>50</v>
      </c>
      <c r="BQ36">
        <v>323.59550561797749</v>
      </c>
    </row>
    <row r="37" spans="1:69">
      <c r="A37" s="5"/>
      <c r="B37" t="s">
        <v>115</v>
      </c>
      <c r="C37">
        <v>40</v>
      </c>
      <c r="D37">
        <v>0</v>
      </c>
      <c r="E37">
        <v>91.304347826086897</v>
      </c>
      <c r="H37" s="5">
        <v>13.406415472563973</v>
      </c>
      <c r="I37" s="5">
        <v>14.185849427025676</v>
      </c>
      <c r="J37" s="5">
        <v>26.352529607800069</v>
      </c>
      <c r="K37" s="5">
        <v>9.1794220347067448</v>
      </c>
      <c r="L37" s="5">
        <v>17.325027164243334</v>
      </c>
      <c r="N37" t="s">
        <v>99</v>
      </c>
      <c r="O37">
        <v>55.105079650878906</v>
      </c>
      <c r="P37">
        <v>5</v>
      </c>
      <c r="Q37" t="s">
        <v>99</v>
      </c>
      <c r="R37">
        <v>48.297195434570313</v>
      </c>
      <c r="S37">
        <v>5</v>
      </c>
      <c r="Y37" s="5"/>
      <c r="BO37" t="s">
        <v>99</v>
      </c>
      <c r="BP37">
        <v>50</v>
      </c>
      <c r="BQ37">
        <v>204.77815699658703</v>
      </c>
    </row>
    <row r="38" spans="1:69">
      <c r="A38" s="5"/>
      <c r="B38" t="s">
        <v>115</v>
      </c>
      <c r="C38">
        <v>40</v>
      </c>
      <c r="D38">
        <v>0</v>
      </c>
      <c r="E38">
        <v>833.16062176165804</v>
      </c>
      <c r="N38" t="s">
        <v>99</v>
      </c>
      <c r="O38">
        <v>155.53382873535156</v>
      </c>
      <c r="P38">
        <v>7</v>
      </c>
      <c r="Q38" t="s">
        <v>99</v>
      </c>
      <c r="R38">
        <v>91.969367980957031</v>
      </c>
      <c r="S38">
        <v>7</v>
      </c>
      <c r="Y38" s="5"/>
      <c r="BO38" t="s">
        <v>99</v>
      </c>
      <c r="BP38">
        <v>50</v>
      </c>
      <c r="BQ38">
        <v>225.38071065989857</v>
      </c>
    </row>
    <row r="39" spans="1:69">
      <c r="A39" s="5"/>
      <c r="B39" t="s">
        <v>115</v>
      </c>
      <c r="C39">
        <v>40</v>
      </c>
      <c r="D39">
        <v>0</v>
      </c>
      <c r="E39">
        <v>231.05590062111807</v>
      </c>
      <c r="N39" t="s">
        <v>99</v>
      </c>
      <c r="O39">
        <v>145.12747192382812</v>
      </c>
      <c r="P39">
        <v>3</v>
      </c>
      <c r="Q39" t="s">
        <v>99</v>
      </c>
      <c r="R39">
        <v>107.54981994628906</v>
      </c>
      <c r="S39">
        <v>3</v>
      </c>
      <c r="BO39" t="s">
        <v>99</v>
      </c>
      <c r="BP39">
        <v>50</v>
      </c>
      <c r="BQ39">
        <v>101.20481927710843</v>
      </c>
    </row>
    <row r="40" spans="1:69">
      <c r="B40" t="s">
        <v>115</v>
      </c>
      <c r="C40">
        <v>40</v>
      </c>
      <c r="D40">
        <v>0</v>
      </c>
      <c r="E40">
        <v>130.98591549295776</v>
      </c>
      <c r="H40" t="s">
        <v>59</v>
      </c>
      <c r="N40" t="s">
        <v>115</v>
      </c>
      <c r="O40">
        <v>179.83802795410156</v>
      </c>
      <c r="P40">
        <v>10</v>
      </c>
      <c r="Q40" t="s">
        <v>115</v>
      </c>
      <c r="R40">
        <v>103.44585418701172</v>
      </c>
      <c r="S40">
        <v>10</v>
      </c>
      <c r="BN40" t="s">
        <v>93</v>
      </c>
      <c r="BO40" t="s">
        <v>115</v>
      </c>
      <c r="BP40">
        <v>50</v>
      </c>
      <c r="BQ40">
        <v>121.58590308370039</v>
      </c>
    </row>
    <row r="41" spans="1:69">
      <c r="B41" t="s">
        <v>115</v>
      </c>
      <c r="C41">
        <v>40</v>
      </c>
      <c r="D41">
        <v>0</v>
      </c>
      <c r="E41">
        <v>226.50602409638554</v>
      </c>
      <c r="H41" t="s">
        <v>89</v>
      </c>
      <c r="J41" t="s">
        <v>83</v>
      </c>
      <c r="N41" t="s">
        <v>115</v>
      </c>
      <c r="O41">
        <v>33.913043975830078</v>
      </c>
      <c r="P41">
        <v>2</v>
      </c>
      <c r="Q41" t="s">
        <v>115</v>
      </c>
      <c r="R41">
        <v>47.960285186767578</v>
      </c>
      <c r="S41">
        <v>2</v>
      </c>
      <c r="BO41" t="s">
        <v>115</v>
      </c>
      <c r="BP41">
        <v>50</v>
      </c>
      <c r="BQ41">
        <v>189.47368421052644</v>
      </c>
    </row>
    <row r="42" spans="1:69">
      <c r="B42" t="s">
        <v>115</v>
      </c>
      <c r="C42">
        <v>40</v>
      </c>
      <c r="D42">
        <v>1</v>
      </c>
      <c r="E42">
        <v>143.39622641509462</v>
      </c>
      <c r="H42" t="s">
        <v>90</v>
      </c>
      <c r="I42" t="s">
        <v>79</v>
      </c>
      <c r="J42" t="s">
        <v>78</v>
      </c>
      <c r="K42" t="s">
        <v>79</v>
      </c>
      <c r="L42" t="s">
        <v>80</v>
      </c>
      <c r="N42" t="s">
        <v>115</v>
      </c>
      <c r="O42">
        <v>109.18287658691406</v>
      </c>
      <c r="P42">
        <v>9</v>
      </c>
      <c r="Q42" t="s">
        <v>115</v>
      </c>
      <c r="R42">
        <v>53.227039337158203</v>
      </c>
      <c r="S42">
        <v>9</v>
      </c>
      <c r="BN42" s="5"/>
      <c r="BO42" t="s">
        <v>115</v>
      </c>
      <c r="BP42">
        <v>50</v>
      </c>
      <c r="BQ42">
        <v>80.829015544041596</v>
      </c>
    </row>
    <row r="43" spans="1:69">
      <c r="B43" t="s">
        <v>115</v>
      </c>
      <c r="C43">
        <v>40</v>
      </c>
      <c r="D43">
        <v>1</v>
      </c>
      <c r="E43">
        <v>70.886075949366926</v>
      </c>
      <c r="H43" t="s">
        <v>81</v>
      </c>
      <c r="N43" t="s">
        <v>115</v>
      </c>
      <c r="O43">
        <v>134.01716613769531</v>
      </c>
      <c r="P43">
        <v>4</v>
      </c>
      <c r="Q43" t="s">
        <v>115</v>
      </c>
      <c r="R43">
        <v>165.26852416992187</v>
      </c>
      <c r="S43">
        <v>4</v>
      </c>
      <c r="BN43" s="5"/>
      <c r="BO43" t="s">
        <v>115</v>
      </c>
      <c r="BP43">
        <v>50</v>
      </c>
      <c r="BQ43">
        <v>64.171122994652393</v>
      </c>
    </row>
    <row r="44" spans="1:69">
      <c r="B44" t="s">
        <v>115</v>
      </c>
      <c r="C44">
        <v>40</v>
      </c>
      <c r="D44">
        <v>1</v>
      </c>
      <c r="E44">
        <v>183.90804597701165</v>
      </c>
      <c r="H44" s="5">
        <v>111.06716150323408</v>
      </c>
      <c r="I44" s="5">
        <v>175.35237049603251</v>
      </c>
      <c r="J44" s="5">
        <v>131.92266380236302</v>
      </c>
      <c r="K44" s="5">
        <v>129.80084824374694</v>
      </c>
      <c r="L44" s="5">
        <v>397.37386761633053</v>
      </c>
      <c r="N44" t="s">
        <v>115</v>
      </c>
      <c r="O44">
        <v>261.35507202148437</v>
      </c>
      <c r="P44">
        <v>10</v>
      </c>
      <c r="Q44" t="s">
        <v>115</v>
      </c>
      <c r="R44">
        <v>210.42247009277344</v>
      </c>
      <c r="S44">
        <v>10</v>
      </c>
      <c r="BN44" s="5"/>
      <c r="BO44" t="s">
        <v>115</v>
      </c>
      <c r="BP44">
        <v>50</v>
      </c>
      <c r="BQ44">
        <v>190.40590405904064</v>
      </c>
    </row>
    <row r="45" spans="1:69">
      <c r="B45" t="s">
        <v>115</v>
      </c>
      <c r="C45">
        <v>40</v>
      </c>
      <c r="D45">
        <v>1</v>
      </c>
      <c r="E45">
        <v>66.666666666667069</v>
      </c>
      <c r="H45" s="5">
        <v>55.905804093985992</v>
      </c>
      <c r="I45" s="5">
        <v>174.98022821185816</v>
      </c>
      <c r="J45" s="5">
        <v>159.77119494135536</v>
      </c>
      <c r="K45" s="5">
        <v>96.966004834274386</v>
      </c>
      <c r="L45" s="5">
        <v>418.15129388098222</v>
      </c>
      <c r="N45" t="s">
        <v>115</v>
      </c>
      <c r="O45">
        <v>98.008209228515625</v>
      </c>
      <c r="P45">
        <v>10</v>
      </c>
      <c r="Q45" t="s">
        <v>115</v>
      </c>
      <c r="R45">
        <v>55.237659454345703</v>
      </c>
      <c r="S45">
        <v>10</v>
      </c>
      <c r="BN45" s="5"/>
      <c r="BO45" t="s">
        <v>115</v>
      </c>
      <c r="BP45">
        <v>50</v>
      </c>
      <c r="BQ45">
        <v>31.111111111111395</v>
      </c>
    </row>
    <row r="46" spans="1:69">
      <c r="B46" t="s">
        <v>115</v>
      </c>
      <c r="C46">
        <v>40</v>
      </c>
      <c r="D46">
        <v>1</v>
      </c>
      <c r="E46">
        <v>136</v>
      </c>
      <c r="H46" s="5">
        <v>17.691710156324682</v>
      </c>
      <c r="I46" s="5">
        <v>55.37348994046144</v>
      </c>
      <c r="J46" s="5">
        <v>113.31290421372721</v>
      </c>
      <c r="K46" s="5">
        <v>34.26360594850685</v>
      </c>
      <c r="L46" s="5">
        <v>139.38376462699406</v>
      </c>
      <c r="N46" t="s">
        <v>115</v>
      </c>
      <c r="O46">
        <v>206.43081665039062</v>
      </c>
      <c r="P46">
        <v>10</v>
      </c>
      <c r="Q46" t="s">
        <v>115</v>
      </c>
      <c r="R46">
        <v>127.91270446777344</v>
      </c>
      <c r="S46">
        <v>10</v>
      </c>
      <c r="Y46" s="5"/>
      <c r="BO46" t="s">
        <v>115</v>
      </c>
      <c r="BP46">
        <v>50</v>
      </c>
      <c r="BQ46">
        <v>76.470588235293732</v>
      </c>
    </row>
    <row r="47" spans="1:69">
      <c r="A47" s="5"/>
      <c r="B47" t="s">
        <v>115</v>
      </c>
      <c r="C47">
        <v>40</v>
      </c>
      <c r="D47">
        <v>1</v>
      </c>
      <c r="E47">
        <v>61.956521739130565</v>
      </c>
      <c r="H47" s="5">
        <v>15.928839737035624</v>
      </c>
      <c r="I47" s="5">
        <v>31.578409680931181</v>
      </c>
      <c r="J47" s="5">
        <v>85.893432521560058</v>
      </c>
      <c r="K47" s="5">
        <v>26.397058580206522</v>
      </c>
      <c r="L47" s="5">
        <v>35.076228203705348</v>
      </c>
      <c r="N47" t="s">
        <v>115</v>
      </c>
      <c r="O47">
        <v>121.99367523193359</v>
      </c>
      <c r="P47">
        <v>10</v>
      </c>
      <c r="Q47" t="s">
        <v>115</v>
      </c>
      <c r="R47">
        <v>82.295845031738281</v>
      </c>
      <c r="S47">
        <v>10</v>
      </c>
      <c r="Y47" s="5"/>
      <c r="BO47" t="s">
        <v>115</v>
      </c>
      <c r="BP47">
        <v>50</v>
      </c>
      <c r="BQ47">
        <v>63.461538461538339</v>
      </c>
    </row>
    <row r="48" spans="1:69">
      <c r="A48" s="5"/>
      <c r="B48" t="s">
        <v>115</v>
      </c>
      <c r="C48">
        <v>40</v>
      </c>
      <c r="D48">
        <v>1</v>
      </c>
      <c r="E48">
        <v>62.176165803108582</v>
      </c>
      <c r="N48" t="s">
        <v>115</v>
      </c>
      <c r="O48">
        <v>111.06716156005859</v>
      </c>
      <c r="P48">
        <v>10</v>
      </c>
      <c r="Q48" t="s">
        <v>115</v>
      </c>
      <c r="R48">
        <v>55.905803680419922</v>
      </c>
      <c r="S48">
        <v>10</v>
      </c>
      <c r="Y48" s="5"/>
      <c r="BO48" t="s">
        <v>115</v>
      </c>
      <c r="BP48">
        <v>50</v>
      </c>
      <c r="BQ48">
        <v>153.06122448979562</v>
      </c>
    </row>
    <row r="49" spans="1:83">
      <c r="A49" s="5"/>
      <c r="B49" t="s">
        <v>115</v>
      </c>
      <c r="C49">
        <v>40</v>
      </c>
      <c r="D49">
        <v>1</v>
      </c>
      <c r="E49">
        <v>149.06832298136661</v>
      </c>
      <c r="H49" t="s">
        <v>65</v>
      </c>
      <c r="N49" t="s">
        <v>115</v>
      </c>
      <c r="O49">
        <v>131.92266845703125</v>
      </c>
      <c r="P49">
        <v>2</v>
      </c>
      <c r="Q49" t="s">
        <v>115</v>
      </c>
      <c r="R49">
        <v>159.77119445800781</v>
      </c>
      <c r="S49">
        <v>2</v>
      </c>
      <c r="Y49" s="5"/>
      <c r="BO49" t="s">
        <v>115</v>
      </c>
      <c r="BP49">
        <v>50</v>
      </c>
      <c r="BQ49">
        <v>140.10152284264009</v>
      </c>
    </row>
    <row r="50" spans="1:83">
      <c r="A50" s="5"/>
      <c r="B50" t="s">
        <v>115</v>
      </c>
      <c r="C50">
        <v>40</v>
      </c>
      <c r="D50">
        <v>1</v>
      </c>
      <c r="E50">
        <v>0</v>
      </c>
      <c r="H50" t="s">
        <v>89</v>
      </c>
      <c r="J50" t="s">
        <v>83</v>
      </c>
      <c r="N50" t="s">
        <v>115</v>
      </c>
      <c r="O50">
        <v>129.80084228515625</v>
      </c>
      <c r="P50">
        <v>8</v>
      </c>
      <c r="Q50" t="s">
        <v>115</v>
      </c>
      <c r="R50">
        <v>96.96600341796875</v>
      </c>
      <c r="S50">
        <v>8</v>
      </c>
      <c r="BN50" t="s">
        <v>130</v>
      </c>
      <c r="BO50" t="s">
        <v>117</v>
      </c>
      <c r="BP50">
        <v>50</v>
      </c>
      <c r="BQ50">
        <v>136.03238866396737</v>
      </c>
    </row>
    <row r="51" spans="1:83">
      <c r="B51" t="s">
        <v>115</v>
      </c>
      <c r="C51">
        <v>40</v>
      </c>
      <c r="D51">
        <v>1</v>
      </c>
      <c r="E51">
        <v>106.02409638554248</v>
      </c>
      <c r="H51" t="s">
        <v>90</v>
      </c>
      <c r="I51" t="s">
        <v>79</v>
      </c>
      <c r="J51" t="s">
        <v>78</v>
      </c>
      <c r="K51" t="s">
        <v>79</v>
      </c>
      <c r="L51" t="s">
        <v>80</v>
      </c>
      <c r="N51" t="s">
        <v>115</v>
      </c>
      <c r="O51">
        <v>397.37387084960937</v>
      </c>
      <c r="P51">
        <v>9</v>
      </c>
      <c r="Q51" t="s">
        <v>115</v>
      </c>
      <c r="R51">
        <v>418.15130615234375</v>
      </c>
      <c r="S51">
        <v>9</v>
      </c>
      <c r="BN51" s="5"/>
      <c r="BO51" t="s">
        <v>117</v>
      </c>
      <c r="BP51">
        <v>50</v>
      </c>
      <c r="BQ51">
        <v>127.37430167597742</v>
      </c>
    </row>
    <row r="52" spans="1:83">
      <c r="B52" t="s">
        <v>115</v>
      </c>
      <c r="C52">
        <v>40</v>
      </c>
      <c r="D52">
        <v>2</v>
      </c>
      <c r="E52">
        <v>475.47169811320742</v>
      </c>
      <c r="H52" t="s">
        <v>81</v>
      </c>
      <c r="N52" t="s">
        <v>115</v>
      </c>
      <c r="O52">
        <v>223.43882751464844</v>
      </c>
      <c r="P52">
        <v>9</v>
      </c>
      <c r="Q52" t="s">
        <v>115</v>
      </c>
      <c r="R52">
        <v>106.74985504150391</v>
      </c>
      <c r="S52">
        <v>9</v>
      </c>
      <c r="BN52" s="5"/>
      <c r="BO52" t="s">
        <v>117</v>
      </c>
      <c r="BP52">
        <v>50</v>
      </c>
      <c r="BQ52">
        <v>249.63503649635015</v>
      </c>
    </row>
    <row r="53" spans="1:83">
      <c r="B53" t="s">
        <v>115</v>
      </c>
      <c r="C53">
        <v>40</v>
      </c>
      <c r="D53">
        <v>2</v>
      </c>
      <c r="E53">
        <v>237.97468354430384</v>
      </c>
      <c r="N53" t="s">
        <v>115</v>
      </c>
      <c r="O53">
        <v>109.15598297119141</v>
      </c>
      <c r="P53">
        <v>8</v>
      </c>
      <c r="Q53" t="s">
        <v>115</v>
      </c>
      <c r="R53">
        <v>101.793701171875</v>
      </c>
      <c r="S53">
        <v>8</v>
      </c>
      <c r="BN53" s="5"/>
      <c r="BO53" t="s">
        <v>117</v>
      </c>
      <c r="BP53">
        <v>50</v>
      </c>
      <c r="BQ53">
        <v>199.12663755458516</v>
      </c>
    </row>
    <row r="54" spans="1:83">
      <c r="B54" t="s">
        <v>115</v>
      </c>
      <c r="C54">
        <v>40</v>
      </c>
      <c r="D54">
        <v>2</v>
      </c>
      <c r="E54">
        <v>133.33333333333337</v>
      </c>
      <c r="H54" s="5">
        <v>214.23611091084061</v>
      </c>
      <c r="I54" s="5">
        <v>210.95011286017461</v>
      </c>
      <c r="J54" s="5">
        <v>94.50221972473966</v>
      </c>
      <c r="K54" s="5">
        <v>211.78972610380342</v>
      </c>
      <c r="L54" s="5">
        <v>130.28654038590145</v>
      </c>
      <c r="N54" t="s">
        <v>115</v>
      </c>
      <c r="O54">
        <v>109.79105377197266</v>
      </c>
      <c r="P54">
        <v>4</v>
      </c>
      <c r="Q54" t="s">
        <v>115</v>
      </c>
      <c r="R54">
        <v>46.211696624755859</v>
      </c>
      <c r="S54">
        <v>4</v>
      </c>
      <c r="BO54" t="s">
        <v>117</v>
      </c>
      <c r="BP54">
        <v>50</v>
      </c>
      <c r="BQ54">
        <v>393.44262295081955</v>
      </c>
      <c r="BS54" t="s">
        <v>133</v>
      </c>
    </row>
    <row r="55" spans="1:83">
      <c r="B55" t="s">
        <v>115</v>
      </c>
      <c r="C55">
        <v>40</v>
      </c>
      <c r="D55">
        <v>2</v>
      </c>
      <c r="E55">
        <v>46.153846153846324</v>
      </c>
      <c r="H55" s="5">
        <v>132.04278367575881</v>
      </c>
      <c r="I55" s="5">
        <v>101.34053947858283</v>
      </c>
      <c r="J55" s="5">
        <v>62.267013423775232</v>
      </c>
      <c r="K55" s="5">
        <v>90.518923278627639</v>
      </c>
      <c r="L55" s="5">
        <v>172.82063298307637</v>
      </c>
      <c r="N55" t="s">
        <v>115</v>
      </c>
      <c r="O55">
        <v>77.017051696777344</v>
      </c>
      <c r="P55">
        <v>7</v>
      </c>
      <c r="Q55" t="s">
        <v>115</v>
      </c>
      <c r="R55">
        <v>70.721923828125</v>
      </c>
      <c r="S55">
        <v>7</v>
      </c>
      <c r="BO55" t="s">
        <v>117</v>
      </c>
      <c r="BP55">
        <v>50</v>
      </c>
      <c r="BQ55">
        <v>398.13084112149539</v>
      </c>
      <c r="BS55" t="s">
        <v>134</v>
      </c>
    </row>
    <row r="56" spans="1:83">
      <c r="B56" t="s">
        <v>115</v>
      </c>
      <c r="C56">
        <v>40</v>
      </c>
      <c r="D56">
        <v>2</v>
      </c>
      <c r="E56">
        <v>288</v>
      </c>
      <c r="H56" s="5">
        <v>46.658227447264593</v>
      </c>
      <c r="I56" s="5">
        <v>32.069790974235069</v>
      </c>
      <c r="J56" s="5">
        <v>20.755671141258411</v>
      </c>
      <c r="K56" s="5">
        <v>28.645228885641657</v>
      </c>
      <c r="L56" s="5">
        <v>57.606877661025457</v>
      </c>
      <c r="N56" t="s">
        <v>117</v>
      </c>
      <c r="O56">
        <v>54.799160003662109</v>
      </c>
      <c r="P56">
        <v>8</v>
      </c>
      <c r="Q56" t="s">
        <v>117</v>
      </c>
      <c r="R56">
        <v>20.79075813293457</v>
      </c>
      <c r="S56">
        <v>8</v>
      </c>
      <c r="BO56" t="s">
        <v>117</v>
      </c>
      <c r="BP56">
        <v>50</v>
      </c>
      <c r="BQ56">
        <v>197.64705882352945</v>
      </c>
      <c r="BS56" t="s">
        <v>135</v>
      </c>
    </row>
    <row r="57" spans="1:83">
      <c r="B57" t="s">
        <v>115</v>
      </c>
      <c r="C57">
        <v>40</v>
      </c>
      <c r="D57">
        <v>2</v>
      </c>
      <c r="E57">
        <v>94.565217391304373</v>
      </c>
      <c r="H57" s="5">
        <v>21.778880903361113</v>
      </c>
      <c r="I57" s="5">
        <v>15.202547436176102</v>
      </c>
      <c r="J57" s="5">
        <v>21.963157269442213</v>
      </c>
      <c r="K57" s="5">
        <v>13.5253156102586</v>
      </c>
      <c r="L57" s="5">
        <v>44.215524865728348</v>
      </c>
      <c r="N57" t="s">
        <v>117</v>
      </c>
      <c r="O57">
        <v>53.773151397705078</v>
      </c>
      <c r="P57">
        <v>2</v>
      </c>
      <c r="Q57" t="s">
        <v>117</v>
      </c>
      <c r="R57">
        <v>59.516948699951172</v>
      </c>
      <c r="S57">
        <v>2</v>
      </c>
      <c r="BO57" t="s">
        <v>117</v>
      </c>
      <c r="BP57">
        <v>50</v>
      </c>
      <c r="BQ57">
        <v>12.500000000000165</v>
      </c>
      <c r="BT57" t="s">
        <v>136</v>
      </c>
      <c r="BU57" t="s">
        <v>137</v>
      </c>
      <c r="BV57" t="s">
        <v>138</v>
      </c>
      <c r="BW57" t="s">
        <v>139</v>
      </c>
      <c r="BX57" t="s">
        <v>140</v>
      </c>
      <c r="BY57" t="s">
        <v>141</v>
      </c>
      <c r="BZ57" t="s">
        <v>142</v>
      </c>
      <c r="CA57" t="s">
        <v>143</v>
      </c>
      <c r="CB57" t="s">
        <v>144</v>
      </c>
      <c r="CC57" t="s">
        <v>145</v>
      </c>
      <c r="CD57" t="s">
        <v>146</v>
      </c>
      <c r="CE57" t="s">
        <v>147</v>
      </c>
    </row>
    <row r="58" spans="1:83">
      <c r="B58" t="s">
        <v>115</v>
      </c>
      <c r="C58">
        <v>40</v>
      </c>
      <c r="D58">
        <v>2</v>
      </c>
      <c r="E58">
        <v>223.83419689119162</v>
      </c>
      <c r="N58" t="s">
        <v>117</v>
      </c>
      <c r="O58">
        <v>12.714739799499512</v>
      </c>
      <c r="P58">
        <v>3</v>
      </c>
      <c r="Q58" t="s">
        <v>117</v>
      </c>
      <c r="R58">
        <v>14.356969833374023</v>
      </c>
      <c r="S58">
        <v>3</v>
      </c>
      <c r="BN58" t="s">
        <v>9</v>
      </c>
      <c r="BO58" t="s">
        <v>99</v>
      </c>
      <c r="BP58">
        <v>25</v>
      </c>
      <c r="BQ58">
        <v>125.37313432835815</v>
      </c>
      <c r="BT58" t="s">
        <v>148</v>
      </c>
      <c r="BU58" t="s">
        <v>149</v>
      </c>
      <c r="BV58" t="s">
        <v>150</v>
      </c>
      <c r="BW58" t="s">
        <v>151</v>
      </c>
      <c r="BX58" t="s">
        <v>152</v>
      </c>
      <c r="BY58" t="s">
        <v>153</v>
      </c>
      <c r="BZ58" t="s">
        <v>154</v>
      </c>
      <c r="CA58" t="s">
        <v>155</v>
      </c>
      <c r="CB58" t="s">
        <v>156</v>
      </c>
      <c r="CC58" t="s">
        <v>157</v>
      </c>
      <c r="CD58" t="s">
        <v>158</v>
      </c>
      <c r="CE58" t="s">
        <v>159</v>
      </c>
    </row>
    <row r="59" spans="1:83">
      <c r="B59" t="s">
        <v>115</v>
      </c>
      <c r="C59">
        <v>40</v>
      </c>
      <c r="D59">
        <v>2</v>
      </c>
      <c r="E59">
        <v>96.894409937888483</v>
      </c>
      <c r="H59" t="s">
        <v>66</v>
      </c>
      <c r="N59" t="s">
        <v>117</v>
      </c>
      <c r="O59">
        <v>11.213176727294922</v>
      </c>
      <c r="P59">
        <v>2</v>
      </c>
      <c r="Q59" t="s">
        <v>117</v>
      </c>
      <c r="R59">
        <v>4.8379812240600586</v>
      </c>
      <c r="S59">
        <v>2</v>
      </c>
      <c r="BO59" t="s">
        <v>99</v>
      </c>
      <c r="BP59">
        <v>25</v>
      </c>
      <c r="BQ59">
        <v>64.056939501779368</v>
      </c>
      <c r="BS59" t="s">
        <v>99</v>
      </c>
      <c r="BU59">
        <v>0.1462109386920929</v>
      </c>
      <c r="BV59">
        <v>0.31258198618888855</v>
      </c>
      <c r="BW59">
        <v>0.61239361763000488</v>
      </c>
      <c r="BX59">
        <v>0.47968071699142456</v>
      </c>
      <c r="BY59">
        <v>4.6670258045196533E-2</v>
      </c>
      <c r="BZ59">
        <v>0.60871130228042603</v>
      </c>
      <c r="CA59">
        <v>0.16698937118053436</v>
      </c>
      <c r="CB59">
        <v>0.14355531334877014</v>
      </c>
      <c r="CC59">
        <v>0.81117379665374756</v>
      </c>
      <c r="CD59">
        <v>0.21156923472881317</v>
      </c>
      <c r="CE59">
        <v>0.72340613603591919</v>
      </c>
    </row>
    <row r="60" spans="1:83">
      <c r="B60" t="s">
        <v>115</v>
      </c>
      <c r="C60">
        <v>40</v>
      </c>
      <c r="D60">
        <v>2</v>
      </c>
      <c r="E60">
        <v>304.22535211267592</v>
      </c>
      <c r="H60" t="s">
        <v>89</v>
      </c>
      <c r="J60" t="s">
        <v>83</v>
      </c>
      <c r="N60" t="s">
        <v>117</v>
      </c>
      <c r="O60">
        <v>128.27412414550781</v>
      </c>
      <c r="P60">
        <v>9</v>
      </c>
      <c r="Q60" t="s">
        <v>117</v>
      </c>
      <c r="R60">
        <v>59.369354248046875</v>
      </c>
      <c r="S60">
        <v>9</v>
      </c>
      <c r="BO60" t="s">
        <v>99</v>
      </c>
      <c r="BP60">
        <v>25</v>
      </c>
      <c r="BQ60">
        <v>153.19148936170211</v>
      </c>
      <c r="BS60" t="s">
        <v>99</v>
      </c>
      <c r="BT60">
        <v>0.1462109386920929</v>
      </c>
      <c r="BV60">
        <v>0.60244780778884888</v>
      </c>
      <c r="BW60">
        <v>0.30375009775161743</v>
      </c>
      <c r="BX60">
        <v>0.40770861506462097</v>
      </c>
      <c r="BY60">
        <v>0.5309828519821167</v>
      </c>
      <c r="BZ60">
        <v>5.7047463953495026E-2</v>
      </c>
      <c r="CA60">
        <v>0.916556715965271</v>
      </c>
      <c r="CB60">
        <v>4.0811654180288315E-3</v>
      </c>
      <c r="CC60">
        <v>0.10014761239290237</v>
      </c>
      <c r="CD60">
        <v>0.79223603010177612</v>
      </c>
      <c r="CE60">
        <v>8.0090366303920746E-2</v>
      </c>
    </row>
    <row r="61" spans="1:83">
      <c r="B61" t="s">
        <v>115</v>
      </c>
      <c r="C61">
        <v>40</v>
      </c>
      <c r="D61">
        <v>2</v>
      </c>
      <c r="E61">
        <v>163.85542168674715</v>
      </c>
      <c r="H61" t="s">
        <v>90</v>
      </c>
      <c r="I61" t="s">
        <v>79</v>
      </c>
      <c r="J61" t="s">
        <v>78</v>
      </c>
      <c r="K61" t="s">
        <v>79</v>
      </c>
      <c r="L61" t="s">
        <v>80</v>
      </c>
      <c r="N61" t="s">
        <v>117</v>
      </c>
      <c r="O61">
        <v>106.67491912841797</v>
      </c>
      <c r="P61">
        <v>9</v>
      </c>
      <c r="Q61" t="s">
        <v>117</v>
      </c>
      <c r="R61">
        <v>60.750942230224609</v>
      </c>
      <c r="S61">
        <v>9</v>
      </c>
      <c r="BO61" t="s">
        <v>99</v>
      </c>
      <c r="BP61">
        <v>25</v>
      </c>
      <c r="BQ61">
        <v>129.82456140350899</v>
      </c>
      <c r="BS61" t="s">
        <v>99</v>
      </c>
      <c r="BT61">
        <v>0.31258198618888855</v>
      </c>
      <c r="BU61">
        <v>0.60244780778884888</v>
      </c>
      <c r="BW61">
        <v>0.56585413217544556</v>
      </c>
      <c r="BX61">
        <v>0.71495544910430908</v>
      </c>
      <c r="BY61">
        <v>0.28923571109771729</v>
      </c>
      <c r="BZ61">
        <v>0.14865854382514954</v>
      </c>
      <c r="CA61">
        <v>0.65662944316864014</v>
      </c>
      <c r="CB61">
        <v>1.645008847117424E-2</v>
      </c>
      <c r="CC61">
        <v>0.23174531757831573</v>
      </c>
      <c r="CD61">
        <v>0.76530945301055908</v>
      </c>
      <c r="CE61">
        <v>0.19492988288402557</v>
      </c>
    </row>
    <row r="62" spans="1:83">
      <c r="B62" t="s">
        <v>115</v>
      </c>
      <c r="C62">
        <v>40</v>
      </c>
      <c r="D62">
        <v>3</v>
      </c>
      <c r="E62">
        <v>241.50943396226404</v>
      </c>
      <c r="H62" t="s">
        <v>81</v>
      </c>
      <c r="N62" t="s">
        <v>117</v>
      </c>
      <c r="O62">
        <v>159.46759033203125</v>
      </c>
      <c r="P62">
        <v>8</v>
      </c>
      <c r="Q62" t="s">
        <v>117</v>
      </c>
      <c r="R62">
        <v>80.470329284667969</v>
      </c>
      <c r="S62">
        <v>8</v>
      </c>
      <c r="BO62" t="s">
        <v>99</v>
      </c>
      <c r="BP62">
        <v>25</v>
      </c>
      <c r="BQ62">
        <v>77.005347593582826</v>
      </c>
      <c r="BS62" t="s">
        <v>99</v>
      </c>
      <c r="BT62">
        <v>0.61239361763000488</v>
      </c>
      <c r="BU62">
        <v>0.30375009775161743</v>
      </c>
      <c r="BV62">
        <v>0.56585413217544556</v>
      </c>
      <c r="BX62">
        <v>0.80310028791427612</v>
      </c>
      <c r="BY62">
        <v>0.11902834475040436</v>
      </c>
      <c r="BZ62">
        <v>0.34500935673713684</v>
      </c>
      <c r="CA62">
        <v>0.33916959166526794</v>
      </c>
      <c r="CB62">
        <v>5.8605954051017761E-2</v>
      </c>
      <c r="CC62">
        <v>0.48577272891998291</v>
      </c>
      <c r="CD62">
        <v>0.41176813840866089</v>
      </c>
      <c r="CE62">
        <v>0.42590969800949097</v>
      </c>
    </row>
    <row r="63" spans="1:83">
      <c r="B63" t="s">
        <v>115</v>
      </c>
      <c r="C63">
        <v>40</v>
      </c>
      <c r="D63">
        <v>3</v>
      </c>
      <c r="E63">
        <v>121.51898734177205</v>
      </c>
      <c r="H63" s="5">
        <v>105.97182742445295</v>
      </c>
      <c r="I63" s="5">
        <v>179.1921910472665</v>
      </c>
      <c r="J63" s="5">
        <v>78.180731532393111</v>
      </c>
      <c r="K63" s="5">
        <v>117.27526727250222</v>
      </c>
      <c r="L63" s="5">
        <v>63.804605777656427</v>
      </c>
      <c r="N63" t="s">
        <v>117</v>
      </c>
      <c r="O63">
        <v>222.49662780761719</v>
      </c>
      <c r="P63">
        <v>9</v>
      </c>
      <c r="Q63" t="s">
        <v>117</v>
      </c>
      <c r="R63">
        <v>116.04233551025391</v>
      </c>
      <c r="S63">
        <v>9</v>
      </c>
      <c r="BO63" t="s">
        <v>99</v>
      </c>
      <c r="BP63">
        <v>25</v>
      </c>
      <c r="BQ63">
        <v>29.268292682926901</v>
      </c>
      <c r="BS63" t="s">
        <v>115</v>
      </c>
      <c r="BT63">
        <v>0.47968071699142456</v>
      </c>
      <c r="BU63">
        <v>0.40770861506462097</v>
      </c>
      <c r="BV63">
        <v>0.71495544910430908</v>
      </c>
      <c r="BW63">
        <v>0.80310028791427612</v>
      </c>
      <c r="BY63">
        <v>0.1737426221370697</v>
      </c>
      <c r="BZ63">
        <v>0.25283312797546387</v>
      </c>
      <c r="CA63">
        <v>0.44972711801528931</v>
      </c>
      <c r="CB63">
        <v>3.6650899797677994E-2</v>
      </c>
      <c r="CC63">
        <v>0.37078481912612915</v>
      </c>
      <c r="CD63">
        <v>0.5351022481918335</v>
      </c>
      <c r="CE63">
        <v>0.31955575942993164</v>
      </c>
    </row>
    <row r="64" spans="1:83">
      <c r="B64" t="s">
        <v>115</v>
      </c>
      <c r="C64">
        <v>40</v>
      </c>
      <c r="D64">
        <v>3</v>
      </c>
      <c r="E64">
        <v>101.14942528735619</v>
      </c>
      <c r="H64" s="5">
        <v>71.739780825148145</v>
      </c>
      <c r="I64" s="5">
        <v>113.96500138149237</v>
      </c>
      <c r="J64" s="5">
        <v>77.19516679336563</v>
      </c>
      <c r="K64" s="5">
        <v>71.795495456125707</v>
      </c>
      <c r="L64" s="5">
        <v>55.247937241686429</v>
      </c>
      <c r="N64" t="s">
        <v>117</v>
      </c>
      <c r="O64">
        <v>214.23611450195312</v>
      </c>
      <c r="P64">
        <v>8</v>
      </c>
      <c r="Q64" t="s">
        <v>117</v>
      </c>
      <c r="R64">
        <v>132.04278564453125</v>
      </c>
      <c r="S64">
        <v>8</v>
      </c>
      <c r="BO64" t="s">
        <v>99</v>
      </c>
      <c r="BP64">
        <v>25</v>
      </c>
      <c r="BQ64">
        <v>23.595505617977505</v>
      </c>
      <c r="BS64" t="s">
        <v>115</v>
      </c>
      <c r="BT64">
        <v>4.6670258045196533E-2</v>
      </c>
      <c r="BU64">
        <v>0.5309828519821167</v>
      </c>
      <c r="BV64">
        <v>0.28923571109771729</v>
      </c>
      <c r="BW64">
        <v>0.11902834475040436</v>
      </c>
      <c r="BX64">
        <v>0.1737426221370697</v>
      </c>
      <c r="BZ64">
        <v>1.4342271722853184E-2</v>
      </c>
      <c r="CA64">
        <v>0.49403634667396545</v>
      </c>
      <c r="CB64">
        <v>5.8780616382136941E-4</v>
      </c>
      <c r="CC64">
        <v>2.8968933969736099E-2</v>
      </c>
      <c r="CD64">
        <v>0.41376224160194397</v>
      </c>
      <c r="CE64">
        <v>2.1914247423410416E-2</v>
      </c>
    </row>
    <row r="65" spans="1:83">
      <c r="B65" t="s">
        <v>115</v>
      </c>
      <c r="C65">
        <v>40</v>
      </c>
      <c r="D65">
        <v>3</v>
      </c>
      <c r="E65">
        <v>92.307692307692164</v>
      </c>
      <c r="H65" s="5">
        <v>22.702462286439285</v>
      </c>
      <c r="I65" s="5">
        <v>37.98833379383079</v>
      </c>
      <c r="J65" s="5">
        <v>54.748345243521726</v>
      </c>
      <c r="K65" s="5">
        <v>22.720093498773956</v>
      </c>
      <c r="L65" s="5">
        <v>19.522239308016406</v>
      </c>
      <c r="N65" t="s">
        <v>117</v>
      </c>
      <c r="O65">
        <v>94.502220153808594</v>
      </c>
      <c r="P65">
        <v>9</v>
      </c>
      <c r="Q65" t="s">
        <v>117</v>
      </c>
      <c r="R65">
        <v>62.267013549804688</v>
      </c>
      <c r="S65">
        <v>9</v>
      </c>
      <c r="BO65" t="s">
        <v>99</v>
      </c>
      <c r="BP65">
        <v>25</v>
      </c>
      <c r="BQ65">
        <v>78.431372549019756</v>
      </c>
      <c r="BS65" t="s">
        <v>115</v>
      </c>
      <c r="BT65">
        <v>0.60871130228042603</v>
      </c>
      <c r="BU65">
        <v>5.7047463953495026E-2</v>
      </c>
      <c r="BV65">
        <v>0.14865854382514954</v>
      </c>
      <c r="BW65">
        <v>0.34500935673713684</v>
      </c>
      <c r="BX65">
        <v>0.25283312797546387</v>
      </c>
      <c r="BY65">
        <v>1.4342271722853184E-2</v>
      </c>
      <c r="CA65">
        <v>6.7751966416835785E-2</v>
      </c>
      <c r="CB65">
        <v>0.278675377368927</v>
      </c>
      <c r="CC65">
        <v>0.75670790672302246</v>
      </c>
      <c r="CD65">
        <v>9.1442465782165527E-2</v>
      </c>
      <c r="CE65">
        <v>0.8479313850402832</v>
      </c>
    </row>
    <row r="66" spans="1:83">
      <c r="B66" t="s">
        <v>115</v>
      </c>
      <c r="C66">
        <v>40</v>
      </c>
      <c r="D66">
        <v>3</v>
      </c>
      <c r="E66">
        <v>64.000000000000057</v>
      </c>
      <c r="H66" s="5">
        <v>21.423111064706148</v>
      </c>
      <c r="I66" s="5">
        <v>21.19977080017421</v>
      </c>
      <c r="J66" s="5">
        <v>70.027926536908268</v>
      </c>
      <c r="K66" s="5">
        <v>19.373303533797348</v>
      </c>
      <c r="L66" s="5">
        <v>30.596912354645173</v>
      </c>
      <c r="N66" t="s">
        <v>117</v>
      </c>
      <c r="O66">
        <v>211.78971862792969</v>
      </c>
      <c r="P66">
        <v>10</v>
      </c>
      <c r="Q66" t="s">
        <v>117</v>
      </c>
      <c r="R66">
        <v>90.5189208984375</v>
      </c>
      <c r="S66">
        <v>10</v>
      </c>
      <c r="Y66" s="5"/>
      <c r="BO66" t="s">
        <v>99</v>
      </c>
      <c r="BP66">
        <v>25</v>
      </c>
      <c r="BQ66">
        <v>270.63829787234039</v>
      </c>
      <c r="BS66" t="s">
        <v>115</v>
      </c>
      <c r="BT66">
        <v>0.16698937118053436</v>
      </c>
      <c r="BU66">
        <v>0.916556715965271</v>
      </c>
      <c r="BV66">
        <v>0.65662944316864014</v>
      </c>
      <c r="BW66">
        <v>0.33916959166526794</v>
      </c>
      <c r="BX66">
        <v>0.44972711801528931</v>
      </c>
      <c r="BY66">
        <v>0.49403634667396545</v>
      </c>
      <c r="BZ66">
        <v>6.7751966416835785E-2</v>
      </c>
      <c r="CB66">
        <v>5.2030817605555058E-3</v>
      </c>
      <c r="CC66">
        <v>0.11612101644277573</v>
      </c>
      <c r="CD66">
        <v>0.85906046628952026</v>
      </c>
      <c r="CE66">
        <v>9.3870021402835846E-2</v>
      </c>
    </row>
    <row r="67" spans="1:83">
      <c r="A67" s="5"/>
      <c r="B67" t="s">
        <v>115</v>
      </c>
      <c r="C67">
        <v>40</v>
      </c>
      <c r="D67">
        <v>3</v>
      </c>
      <c r="E67">
        <v>39.130434782608731</v>
      </c>
      <c r="N67" t="s">
        <v>117</v>
      </c>
      <c r="O67">
        <v>130.28654479980469</v>
      </c>
      <c r="P67">
        <v>9</v>
      </c>
      <c r="Q67" t="s">
        <v>117</v>
      </c>
      <c r="R67">
        <v>172.82063293457031</v>
      </c>
      <c r="S67">
        <v>9</v>
      </c>
      <c r="Y67" s="5"/>
      <c r="BO67" t="s">
        <v>99</v>
      </c>
      <c r="BP67">
        <v>25</v>
      </c>
      <c r="BQ67">
        <v>108.33333333333346</v>
      </c>
      <c r="BS67" t="s">
        <v>117</v>
      </c>
      <c r="BT67">
        <v>0.14355531334877014</v>
      </c>
      <c r="BU67">
        <v>4.0811654180288315E-3</v>
      </c>
      <c r="BV67">
        <v>1.645008847117424E-2</v>
      </c>
      <c r="BW67">
        <v>5.8605954051017761E-2</v>
      </c>
      <c r="BX67">
        <v>3.6650899797677994E-2</v>
      </c>
      <c r="BY67">
        <v>5.8780616382136941E-4</v>
      </c>
      <c r="BZ67">
        <v>0.278675377368927</v>
      </c>
      <c r="CA67">
        <v>5.2030817605555058E-3</v>
      </c>
      <c r="CC67">
        <v>0.20026525855064392</v>
      </c>
      <c r="CD67">
        <v>8.0224461853504181E-3</v>
      </c>
      <c r="CE67">
        <v>0.23111690580844879</v>
      </c>
    </row>
    <row r="68" spans="1:83">
      <c r="A68" s="5"/>
      <c r="B68" t="s">
        <v>115</v>
      </c>
      <c r="C68">
        <v>40</v>
      </c>
      <c r="D68">
        <v>3</v>
      </c>
      <c r="E68">
        <v>12.435233160621772</v>
      </c>
      <c r="H68" t="s">
        <v>69</v>
      </c>
      <c r="N68" t="s">
        <v>117</v>
      </c>
      <c r="O68">
        <v>121.00528717041016</v>
      </c>
      <c r="P68">
        <v>9</v>
      </c>
      <c r="Q68" t="s">
        <v>117</v>
      </c>
      <c r="R68">
        <v>48.387783050537109</v>
      </c>
      <c r="S68">
        <v>9</v>
      </c>
      <c r="Y68" s="5"/>
      <c r="BO68" t="s">
        <v>99</v>
      </c>
      <c r="BP68">
        <v>25</v>
      </c>
      <c r="BQ68">
        <v>165.67164179104472</v>
      </c>
      <c r="BS68" t="s">
        <v>117</v>
      </c>
      <c r="BT68">
        <v>0.81117379665374756</v>
      </c>
      <c r="BU68">
        <v>0.10014761239290237</v>
      </c>
      <c r="BV68">
        <v>0.23174531757831573</v>
      </c>
      <c r="BW68">
        <v>0.48577272891998291</v>
      </c>
      <c r="BX68">
        <v>0.37078481912612915</v>
      </c>
      <c r="BY68">
        <v>2.8968933969736099E-2</v>
      </c>
      <c r="BZ68">
        <v>0.75670790672302246</v>
      </c>
      <c r="CA68">
        <v>0.11612101644277573</v>
      </c>
      <c r="CB68">
        <v>0.20026525855064392</v>
      </c>
      <c r="CD68">
        <v>0.15088389813899994</v>
      </c>
      <c r="CE68">
        <v>0.88846313953399658</v>
      </c>
    </row>
    <row r="69" spans="1:83">
      <c r="A69" s="5"/>
      <c r="B69" t="s">
        <v>115</v>
      </c>
      <c r="C69">
        <v>40</v>
      </c>
      <c r="D69">
        <v>3</v>
      </c>
      <c r="E69">
        <v>223.60248447204955</v>
      </c>
      <c r="H69" t="s">
        <v>89</v>
      </c>
      <c r="J69" t="s">
        <v>83</v>
      </c>
      <c r="N69" t="s">
        <v>117</v>
      </c>
      <c r="O69">
        <v>112.57664489746094</v>
      </c>
      <c r="P69">
        <v>9</v>
      </c>
      <c r="Q69" t="s">
        <v>117</v>
      </c>
      <c r="R69">
        <v>46.302886962890625</v>
      </c>
      <c r="S69">
        <v>9</v>
      </c>
      <c r="Y69" s="5"/>
      <c r="BO69" t="s">
        <v>99</v>
      </c>
      <c r="BP69">
        <v>25</v>
      </c>
      <c r="BQ69">
        <v>123.84341637010668</v>
      </c>
      <c r="BS69" t="s">
        <v>117</v>
      </c>
      <c r="BT69">
        <v>0.21156923472881317</v>
      </c>
      <c r="BU69">
        <v>0.79223603010177612</v>
      </c>
      <c r="BV69">
        <v>0.76530945301055908</v>
      </c>
      <c r="BW69">
        <v>0.41176813840866089</v>
      </c>
      <c r="BX69">
        <v>0.5351022481918335</v>
      </c>
      <c r="BY69">
        <v>0.41376224160194397</v>
      </c>
      <c r="BZ69">
        <v>9.1442465782165527E-2</v>
      </c>
      <c r="CA69">
        <v>0.85906046628952026</v>
      </c>
      <c r="CB69">
        <v>8.0224461853504181E-3</v>
      </c>
      <c r="CC69">
        <v>0.15088389813899994</v>
      </c>
      <c r="CE69">
        <v>0.12398330122232437</v>
      </c>
    </row>
    <row r="70" spans="1:83">
      <c r="A70" s="5"/>
      <c r="B70" t="s">
        <v>115</v>
      </c>
      <c r="C70">
        <v>40</v>
      </c>
      <c r="D70">
        <v>3</v>
      </c>
      <c r="E70">
        <v>92.957746478873133</v>
      </c>
      <c r="H70" t="s">
        <v>90</v>
      </c>
      <c r="I70" t="s">
        <v>79</v>
      </c>
      <c r="J70" t="s">
        <v>78</v>
      </c>
      <c r="K70" t="s">
        <v>79</v>
      </c>
      <c r="L70" t="s">
        <v>80</v>
      </c>
      <c r="N70" t="s">
        <v>117</v>
      </c>
      <c r="O70">
        <v>113.39874267578125</v>
      </c>
      <c r="P70">
        <v>8</v>
      </c>
      <c r="Q70" t="s">
        <v>117</v>
      </c>
      <c r="R70">
        <v>80.472259521484375</v>
      </c>
      <c r="S70">
        <v>8</v>
      </c>
      <c r="BO70" t="s">
        <v>99</v>
      </c>
      <c r="BP70">
        <v>25</v>
      </c>
      <c r="BQ70">
        <v>174.46808510638294</v>
      </c>
      <c r="BS70" t="s">
        <v>117</v>
      </c>
      <c r="BT70">
        <v>0.72340613603591919</v>
      </c>
      <c r="BU70">
        <v>8.0090366303920746E-2</v>
      </c>
      <c r="BV70">
        <v>0.19492988288402557</v>
      </c>
      <c r="BW70">
        <v>0.42590969800949097</v>
      </c>
      <c r="BX70">
        <v>0.31955575942993164</v>
      </c>
      <c r="BY70">
        <v>2.1914247423410416E-2</v>
      </c>
      <c r="BZ70">
        <v>0.8479313850402832</v>
      </c>
      <c r="CA70">
        <v>9.3870021402835846E-2</v>
      </c>
      <c r="CB70">
        <v>0.23111690580844879</v>
      </c>
      <c r="CC70">
        <v>0.88846313953399658</v>
      </c>
      <c r="CD70">
        <v>0.12398330122232437</v>
      </c>
    </row>
    <row r="71" spans="1:83">
      <c r="B71" t="s">
        <v>115</v>
      </c>
      <c r="C71">
        <v>40</v>
      </c>
      <c r="D71">
        <v>3</v>
      </c>
      <c r="E71">
        <v>231.32530120481928</v>
      </c>
      <c r="H71" t="s">
        <v>81</v>
      </c>
      <c r="N71" t="s">
        <v>117</v>
      </c>
      <c r="O71">
        <v>104.37831115722656</v>
      </c>
      <c r="P71">
        <v>7</v>
      </c>
      <c r="Q71" t="s">
        <v>117</v>
      </c>
      <c r="R71">
        <v>55.723133087158203</v>
      </c>
      <c r="S71">
        <v>7</v>
      </c>
      <c r="Y71" t="s">
        <v>130</v>
      </c>
      <c r="BO71" t="s">
        <v>99</v>
      </c>
      <c r="BP71">
        <v>25</v>
      </c>
      <c r="BQ71">
        <v>118.71657754010691</v>
      </c>
    </row>
    <row r="72" spans="1:83">
      <c r="A72" t="s">
        <v>130</v>
      </c>
      <c r="B72" t="s">
        <v>117</v>
      </c>
      <c r="C72">
        <v>40</v>
      </c>
      <c r="D72">
        <v>0</v>
      </c>
      <c r="E72">
        <v>41.064638783270013</v>
      </c>
      <c r="H72" s="5">
        <v>179.83802519470692</v>
      </c>
      <c r="I72" s="5">
        <v>135.05695647322173</v>
      </c>
      <c r="J72" s="5">
        <v>33.913043478260875</v>
      </c>
      <c r="K72" s="5">
        <v>109.1828742014839</v>
      </c>
      <c r="L72" s="5">
        <v>134.0171736183207</v>
      </c>
      <c r="N72" t="s">
        <v>132</v>
      </c>
      <c r="O72">
        <v>155.33161926269531</v>
      </c>
      <c r="P72">
        <v>369</v>
      </c>
      <c r="Q72" t="s">
        <v>132</v>
      </c>
      <c r="R72">
        <v>133.93234252929687</v>
      </c>
      <c r="S72">
        <v>369</v>
      </c>
      <c r="BO72" t="s">
        <v>99</v>
      </c>
      <c r="BP72">
        <v>25</v>
      </c>
      <c r="BQ72">
        <v>151.21951219512209</v>
      </c>
    </row>
    <row r="73" spans="1:83">
      <c r="B73" t="s">
        <v>117</v>
      </c>
      <c r="C73">
        <v>40</v>
      </c>
      <c r="D73">
        <v>0</v>
      </c>
      <c r="E73">
        <v>89.302325581395337</v>
      </c>
      <c r="H73" s="5">
        <v>103.44585151817621</v>
      </c>
      <c r="I73" s="5">
        <v>39.266176632437848</v>
      </c>
      <c r="J73" s="5">
        <v>47.960286028304928</v>
      </c>
      <c r="K73" s="5">
        <v>53.227038720490988</v>
      </c>
      <c r="L73" s="5">
        <v>165.26852067412159</v>
      </c>
      <c r="BO73" t="s">
        <v>99</v>
      </c>
      <c r="BP73">
        <v>25</v>
      </c>
      <c r="BQ73">
        <v>131.4606741573032</v>
      </c>
    </row>
    <row r="74" spans="1:83">
      <c r="B74" t="s">
        <v>117</v>
      </c>
      <c r="C74">
        <v>40</v>
      </c>
      <c r="D74">
        <v>0</v>
      </c>
      <c r="E74">
        <v>66.331658291457359</v>
      </c>
      <c r="H74" s="5">
        <v>32.73602896144817</v>
      </c>
      <c r="I74" s="5">
        <v>13.08872554414595</v>
      </c>
      <c r="J74" s="5">
        <v>34.014387254116976</v>
      </c>
      <c r="K74" s="5">
        <v>17.742346240163663</v>
      </c>
      <c r="L74" s="5">
        <v>82.634260337060795</v>
      </c>
      <c r="BO74" t="s">
        <v>99</v>
      </c>
      <c r="BP74">
        <v>25</v>
      </c>
      <c r="BQ74">
        <v>478.43137254901973</v>
      </c>
    </row>
    <row r="75" spans="1:83">
      <c r="B75" t="s">
        <v>117</v>
      </c>
      <c r="C75">
        <v>40</v>
      </c>
      <c r="D75">
        <v>0</v>
      </c>
      <c r="E75">
        <v>186.52849740932646</v>
      </c>
      <c r="H75" s="5">
        <v>18.203062965135182</v>
      </c>
      <c r="I75" s="5">
        <v>9.6912635127692237</v>
      </c>
      <c r="J75" s="5">
        <v>100.29883421085772</v>
      </c>
      <c r="K75" s="5">
        <v>16.250118317477419</v>
      </c>
      <c r="L75" s="5">
        <v>61.659456102545619</v>
      </c>
      <c r="BO75" t="s">
        <v>99</v>
      </c>
      <c r="BP75">
        <v>25</v>
      </c>
      <c r="BQ75">
        <v>148.08510638297864</v>
      </c>
    </row>
    <row r="76" spans="1:83">
      <c r="B76" t="s">
        <v>117</v>
      </c>
      <c r="C76">
        <v>40</v>
      </c>
      <c r="D76">
        <v>0</v>
      </c>
      <c r="E76">
        <v>179.64071856287413</v>
      </c>
      <c r="BO76" t="s">
        <v>99</v>
      </c>
      <c r="BP76">
        <v>25</v>
      </c>
      <c r="BQ76">
        <v>120.83333333333363</v>
      </c>
    </row>
    <row r="77" spans="1:83">
      <c r="B77" t="s">
        <v>117</v>
      </c>
      <c r="C77">
        <v>40</v>
      </c>
      <c r="D77">
        <v>0</v>
      </c>
      <c r="E77">
        <v>106.38297872340418</v>
      </c>
      <c r="H77" t="s">
        <v>70</v>
      </c>
      <c r="BN77" t="s">
        <v>119</v>
      </c>
      <c r="BO77" t="s">
        <v>115</v>
      </c>
      <c r="BP77">
        <v>25</v>
      </c>
      <c r="BQ77">
        <v>141.89189189189173</v>
      </c>
    </row>
    <row r="78" spans="1:83">
      <c r="B78" t="s">
        <v>117</v>
      </c>
      <c r="C78">
        <v>40</v>
      </c>
      <c r="D78">
        <v>0</v>
      </c>
      <c r="E78">
        <v>178.84615384615378</v>
      </c>
      <c r="H78" t="s">
        <v>89</v>
      </c>
      <c r="J78" t="s">
        <v>83</v>
      </c>
      <c r="BO78" t="s">
        <v>115</v>
      </c>
      <c r="BP78">
        <v>25</v>
      </c>
      <c r="BQ78">
        <v>135.65217391304336</v>
      </c>
    </row>
    <row r="79" spans="1:83">
      <c r="B79" t="s">
        <v>117</v>
      </c>
      <c r="C79">
        <v>40</v>
      </c>
      <c r="D79">
        <v>0</v>
      </c>
      <c r="E79">
        <v>202.81690140845078</v>
      </c>
      <c r="H79" t="s">
        <v>90</v>
      </c>
      <c r="I79" t="s">
        <v>79</v>
      </c>
      <c r="J79" t="s">
        <v>78</v>
      </c>
      <c r="K79" t="s">
        <v>79</v>
      </c>
      <c r="L79" t="s">
        <v>80</v>
      </c>
      <c r="BO79" t="s">
        <v>115</v>
      </c>
      <c r="BP79">
        <v>25</v>
      </c>
      <c r="BQ79">
        <v>160.36866359447006</v>
      </c>
    </row>
    <row r="80" spans="1:83">
      <c r="B80" t="s">
        <v>117</v>
      </c>
      <c r="C80">
        <v>40</v>
      </c>
      <c r="D80">
        <v>0</v>
      </c>
      <c r="E80">
        <v>103.5532994923859</v>
      </c>
      <c r="H80" t="s">
        <v>81</v>
      </c>
      <c r="Y80" s="5"/>
      <c r="BO80" t="s">
        <v>115</v>
      </c>
      <c r="BP80">
        <v>25</v>
      </c>
      <c r="BQ80">
        <v>120.40133779264207</v>
      </c>
    </row>
    <row r="81" spans="1:69">
      <c r="A81" s="5"/>
      <c r="B81" t="s">
        <v>117</v>
      </c>
      <c r="C81">
        <v>40</v>
      </c>
      <c r="D81">
        <v>1</v>
      </c>
      <c r="E81">
        <v>63.878326996197472</v>
      </c>
      <c r="H81" s="5">
        <v>54.799159602847162</v>
      </c>
      <c r="I81" s="5">
        <v>11.043360433604319</v>
      </c>
      <c r="J81" s="5">
        <v>53.773149926996297</v>
      </c>
      <c r="K81" s="5">
        <v>12.714740190880137</v>
      </c>
      <c r="L81" s="5">
        <v>11.213177066835504</v>
      </c>
      <c r="BO81" t="s">
        <v>115</v>
      </c>
      <c r="BP81">
        <v>25</v>
      </c>
      <c r="BQ81">
        <v>103.44827586206907</v>
      </c>
    </row>
    <row r="82" spans="1:69">
      <c r="B82" t="s">
        <v>117</v>
      </c>
      <c r="C82">
        <v>40</v>
      </c>
      <c r="D82">
        <v>1</v>
      </c>
      <c r="E82">
        <v>50.232558139534682</v>
      </c>
      <c r="H82" s="5">
        <v>20.790758520612542</v>
      </c>
      <c r="I82" s="5">
        <v>9.5813926990111514E-2</v>
      </c>
      <c r="J82" s="5">
        <v>59.516949007425353</v>
      </c>
      <c r="K82" s="5">
        <v>14.356969808735037</v>
      </c>
      <c r="L82" s="5">
        <v>4.8379811446401879</v>
      </c>
      <c r="BO82" t="s">
        <v>115</v>
      </c>
      <c r="BP82">
        <v>25</v>
      </c>
      <c r="BQ82">
        <v>204.12371134020623</v>
      </c>
    </row>
    <row r="83" spans="1:69">
      <c r="B83" t="s">
        <v>117</v>
      </c>
      <c r="C83">
        <v>40</v>
      </c>
      <c r="D83">
        <v>1</v>
      </c>
      <c r="E83">
        <v>253.26633165829179</v>
      </c>
      <c r="H83" s="5">
        <v>6.5793539622191588</v>
      </c>
      <c r="I83" s="5">
        <v>6.7953139709298949E-2</v>
      </c>
      <c r="J83" s="5">
        <v>42.210602132925786</v>
      </c>
      <c r="K83" s="5">
        <v>8.2988264790375936</v>
      </c>
      <c r="L83" s="5">
        <v>3.4166533507345962</v>
      </c>
      <c r="BO83" t="s">
        <v>115</v>
      </c>
      <c r="BP83">
        <v>25</v>
      </c>
      <c r="BQ83">
        <v>231.42857142857105</v>
      </c>
    </row>
    <row r="84" spans="1:69">
      <c r="B84" t="s">
        <v>117</v>
      </c>
      <c r="C84">
        <v>40</v>
      </c>
      <c r="D84">
        <v>1</v>
      </c>
      <c r="E84">
        <v>105.69948186528478</v>
      </c>
      <c r="H84" s="5">
        <v>12.006304494270601</v>
      </c>
      <c r="I84" s="5">
        <v>0.61533027123267114</v>
      </c>
      <c r="J84" s="5">
        <v>78.497544202323837</v>
      </c>
      <c r="K84" s="5">
        <v>65.269335860988079</v>
      </c>
      <c r="L84" s="5">
        <v>30.46998482561925</v>
      </c>
      <c r="BO84" t="s">
        <v>115</v>
      </c>
      <c r="BP84">
        <v>25</v>
      </c>
      <c r="BQ84">
        <v>444.85981308411232</v>
      </c>
    </row>
    <row r="85" spans="1:69">
      <c r="B85" t="s">
        <v>117</v>
      </c>
      <c r="C85">
        <v>40</v>
      </c>
      <c r="D85">
        <v>1</v>
      </c>
      <c r="E85">
        <v>89.361702127659839</v>
      </c>
      <c r="BO85" t="s">
        <v>115</v>
      </c>
      <c r="BP85">
        <v>25</v>
      </c>
      <c r="BQ85">
        <v>81.578947368421183</v>
      </c>
    </row>
    <row r="86" spans="1:69">
      <c r="B86" t="s">
        <v>117</v>
      </c>
      <c r="C86">
        <v>40</v>
      </c>
      <c r="D86">
        <v>1</v>
      </c>
      <c r="E86">
        <v>109.61538461538471</v>
      </c>
      <c r="H86" t="s">
        <v>72</v>
      </c>
      <c r="BO86" t="s">
        <v>115</v>
      </c>
      <c r="BP86">
        <v>25</v>
      </c>
      <c r="BQ86">
        <v>174.62686567164204</v>
      </c>
    </row>
    <row r="87" spans="1:69">
      <c r="B87" t="s">
        <v>117</v>
      </c>
      <c r="C87">
        <v>40</v>
      </c>
      <c r="D87">
        <v>1</v>
      </c>
      <c r="E87">
        <v>73.23943661971812</v>
      </c>
      <c r="H87" t="s">
        <v>89</v>
      </c>
      <c r="J87" t="s">
        <v>83</v>
      </c>
      <c r="BN87" t="s">
        <v>130</v>
      </c>
      <c r="BO87" t="s">
        <v>117</v>
      </c>
      <c r="BP87">
        <v>25</v>
      </c>
      <c r="BQ87">
        <v>53.254437869822446</v>
      </c>
    </row>
    <row r="88" spans="1:69">
      <c r="B88" t="s">
        <v>117</v>
      </c>
      <c r="C88">
        <v>40</v>
      </c>
      <c r="D88">
        <v>1</v>
      </c>
      <c r="E88">
        <v>79.187817258883598</v>
      </c>
      <c r="H88" t="s">
        <v>90</v>
      </c>
      <c r="I88" t="s">
        <v>79</v>
      </c>
      <c r="J88" t="s">
        <v>78</v>
      </c>
      <c r="K88" t="s">
        <v>79</v>
      </c>
      <c r="L88" t="s">
        <v>80</v>
      </c>
      <c r="BO88" t="s">
        <v>117</v>
      </c>
      <c r="BP88">
        <v>25</v>
      </c>
      <c r="BQ88">
        <v>29.268292682926912</v>
      </c>
    </row>
    <row r="89" spans="1:69">
      <c r="B89" t="s">
        <v>117</v>
      </c>
      <c r="C89">
        <v>40</v>
      </c>
      <c r="D89">
        <v>1</v>
      </c>
      <c r="E89">
        <v>135.59322033898303</v>
      </c>
      <c r="H89" t="s">
        <v>81</v>
      </c>
      <c r="BO89" t="s">
        <v>117</v>
      </c>
      <c r="BP89">
        <v>25</v>
      </c>
      <c r="BQ89">
        <v>85.185185185185176</v>
      </c>
    </row>
    <row r="90" spans="1:69">
      <c r="B90" t="s">
        <v>117</v>
      </c>
      <c r="C90">
        <v>40</v>
      </c>
      <c r="D90">
        <v>2</v>
      </c>
      <c r="E90">
        <v>118.63117870722434</v>
      </c>
      <c r="H90" s="5">
        <v>166.9170602528369</v>
      </c>
      <c r="I90" s="5">
        <v>25.11303364924769</v>
      </c>
      <c r="J90" s="5">
        <v>55.105079693225306</v>
      </c>
      <c r="K90" s="5">
        <v>155.53382675475106</v>
      </c>
      <c r="L90" s="5">
        <v>145.12747683776277</v>
      </c>
      <c r="BO90" t="s">
        <v>117</v>
      </c>
      <c r="BP90">
        <v>25</v>
      </c>
      <c r="BQ90">
        <v>51.063829787234262</v>
      </c>
    </row>
    <row r="91" spans="1:69">
      <c r="B91" t="s">
        <v>117</v>
      </c>
      <c r="C91">
        <v>40</v>
      </c>
      <c r="D91">
        <v>2</v>
      </c>
      <c r="E91">
        <v>145.11627906976747</v>
      </c>
      <c r="H91" s="5">
        <v>120.05974497529222</v>
      </c>
      <c r="I91" s="5">
        <v>9.7604933629164812</v>
      </c>
      <c r="J91" s="5">
        <v>48.297193992990152</v>
      </c>
      <c r="K91" s="5">
        <v>91.969366516012514</v>
      </c>
      <c r="L91" s="5">
        <v>107.54982076606416</v>
      </c>
      <c r="BO91" t="s">
        <v>117</v>
      </c>
      <c r="BP91">
        <v>25</v>
      </c>
      <c r="BQ91">
        <v>29.268292682927001</v>
      </c>
    </row>
    <row r="92" spans="1:69">
      <c r="B92" t="s">
        <v>117</v>
      </c>
      <c r="C92">
        <v>40</v>
      </c>
      <c r="D92">
        <v>2</v>
      </c>
      <c r="E92">
        <v>156.78391959798995</v>
      </c>
      <c r="H92" s="5">
        <v>42.423938153813502</v>
      </c>
      <c r="I92" s="5">
        <v>3.4489375840694279</v>
      </c>
      <c r="J92" s="5">
        <v>17.066146287275672</v>
      </c>
      <c r="K92" s="5">
        <v>32.49800936961573</v>
      </c>
      <c r="L92" s="5">
        <v>38.003470235358357</v>
      </c>
      <c r="BO92" t="s">
        <v>117</v>
      </c>
      <c r="BP92">
        <v>25</v>
      </c>
      <c r="BQ92">
        <v>82.084690553746071</v>
      </c>
    </row>
    <row r="93" spans="1:69">
      <c r="B93" t="s">
        <v>117</v>
      </c>
      <c r="C93">
        <v>40</v>
      </c>
      <c r="D93">
        <v>2</v>
      </c>
      <c r="E93">
        <v>157.44680851063825</v>
      </c>
      <c r="H93" s="5">
        <v>25.416178603644241</v>
      </c>
      <c r="I93" s="5">
        <v>13.73365572730297</v>
      </c>
      <c r="J93" s="5">
        <v>30.970187108492297</v>
      </c>
      <c r="K93" s="5">
        <v>20.894496102676918</v>
      </c>
      <c r="L93" s="5">
        <v>26.186268144000213</v>
      </c>
      <c r="BO93" t="s">
        <v>117</v>
      </c>
      <c r="BP93">
        <v>25</v>
      </c>
      <c r="BQ93">
        <v>58.441558441558392</v>
      </c>
    </row>
    <row r="94" spans="1:69">
      <c r="B94" t="s">
        <v>117</v>
      </c>
      <c r="C94">
        <v>40</v>
      </c>
      <c r="D94">
        <v>2</v>
      </c>
      <c r="E94">
        <v>69.23076923076917</v>
      </c>
      <c r="H94" s="5"/>
      <c r="I94" s="5"/>
      <c r="J94" s="5"/>
      <c r="K94" s="5"/>
      <c r="L94" s="5"/>
      <c r="BO94" t="s">
        <v>117</v>
      </c>
      <c r="BP94">
        <v>25</v>
      </c>
      <c r="BQ94">
        <v>49.826989619377009</v>
      </c>
    </row>
    <row r="95" spans="1:69">
      <c r="B95" t="s">
        <v>117</v>
      </c>
      <c r="C95">
        <v>40</v>
      </c>
      <c r="D95">
        <v>2</v>
      </c>
      <c r="E95">
        <v>84.50704225352095</v>
      </c>
      <c r="H95" t="s">
        <v>75</v>
      </c>
      <c r="BN95" t="s">
        <v>160</v>
      </c>
      <c r="BO95" t="s">
        <v>99</v>
      </c>
      <c r="BP95">
        <v>65</v>
      </c>
      <c r="BQ95">
        <v>51.968503937008244</v>
      </c>
    </row>
    <row r="96" spans="1:69">
      <c r="B96" t="s">
        <v>117</v>
      </c>
      <c r="C96">
        <v>40</v>
      </c>
      <c r="D96">
        <v>2</v>
      </c>
      <c r="E96">
        <v>225.38071065989843</v>
      </c>
      <c r="H96" t="s">
        <v>89</v>
      </c>
      <c r="J96" t="s">
        <v>83</v>
      </c>
      <c r="BO96" t="s">
        <v>99</v>
      </c>
      <c r="BP96">
        <v>65</v>
      </c>
      <c r="BQ96">
        <v>160.36866359447032</v>
      </c>
    </row>
    <row r="97" spans="1:69">
      <c r="B97" t="s">
        <v>117</v>
      </c>
      <c r="C97">
        <v>40</v>
      </c>
      <c r="D97">
        <v>2</v>
      </c>
      <c r="E97">
        <v>318.64406779661016</v>
      </c>
      <c r="H97" t="s">
        <v>90</v>
      </c>
      <c r="I97" t="s">
        <v>79</v>
      </c>
      <c r="J97" t="s">
        <v>78</v>
      </c>
      <c r="K97" t="s">
        <v>79</v>
      </c>
      <c r="L97" t="s">
        <v>80</v>
      </c>
      <c r="Y97" s="5"/>
      <c r="BO97" t="s">
        <v>99</v>
      </c>
      <c r="BP97">
        <v>65</v>
      </c>
      <c r="BQ97">
        <v>137.93103448275878</v>
      </c>
    </row>
    <row r="98" spans="1:69">
      <c r="A98" s="5"/>
      <c r="B98" t="s">
        <v>117</v>
      </c>
      <c r="C98">
        <v>40</v>
      </c>
      <c r="D98">
        <v>3</v>
      </c>
      <c r="E98">
        <v>205.32319391634948</v>
      </c>
      <c r="H98" t="s">
        <v>81</v>
      </c>
      <c r="Y98" s="5"/>
      <c r="BO98" t="s">
        <v>99</v>
      </c>
      <c r="BP98">
        <v>65</v>
      </c>
      <c r="BQ98">
        <v>172.54901960784329</v>
      </c>
    </row>
    <row r="99" spans="1:69">
      <c r="A99" s="5"/>
      <c r="B99" t="s">
        <v>117</v>
      </c>
      <c r="C99">
        <v>40</v>
      </c>
      <c r="D99">
        <v>3</v>
      </c>
      <c r="E99">
        <v>306.97674418604618</v>
      </c>
      <c r="H99" s="5">
        <v>223.43882126691364</v>
      </c>
      <c r="I99" s="5">
        <v>139.08924490781638</v>
      </c>
      <c r="J99" s="5">
        <v>109.1559864875324</v>
      </c>
      <c r="K99" s="5">
        <v>109.79105501093051</v>
      </c>
      <c r="L99" s="5">
        <v>77.01705042747902</v>
      </c>
      <c r="Y99" s="5"/>
      <c r="BO99" t="s">
        <v>99</v>
      </c>
      <c r="BP99">
        <v>65</v>
      </c>
      <c r="BQ99">
        <v>265.90909090909099</v>
      </c>
    </row>
    <row r="100" spans="1:69">
      <c r="A100" s="5"/>
      <c r="B100" t="s">
        <v>117</v>
      </c>
      <c r="C100">
        <v>40</v>
      </c>
      <c r="D100">
        <v>3</v>
      </c>
      <c r="E100">
        <v>192.9648241206032</v>
      </c>
      <c r="H100" s="5">
        <v>106.74985410080426</v>
      </c>
      <c r="I100" s="5">
        <v>105.25004931817938</v>
      </c>
      <c r="J100" s="5">
        <v>101.79370107955324</v>
      </c>
      <c r="K100" s="5">
        <v>46.211695917066578</v>
      </c>
      <c r="L100" s="5">
        <v>70.721920430374468</v>
      </c>
      <c r="Y100" s="5"/>
      <c r="BO100" t="s">
        <v>99</v>
      </c>
      <c r="BP100">
        <v>65</v>
      </c>
      <c r="BQ100">
        <v>135.48387096774121</v>
      </c>
    </row>
    <row r="101" spans="1:69">
      <c r="A101" s="5"/>
      <c r="B101" t="s">
        <v>117</v>
      </c>
      <c r="C101">
        <v>40</v>
      </c>
      <c r="D101">
        <v>3</v>
      </c>
      <c r="E101">
        <v>12.435233160622071</v>
      </c>
      <c r="H101" s="5">
        <v>35.583284700268088</v>
      </c>
      <c r="I101" s="5">
        <v>35.083349772726457</v>
      </c>
      <c r="J101" s="5">
        <v>35.969505681820934</v>
      </c>
      <c r="K101" s="5">
        <v>23.105847958533289</v>
      </c>
      <c r="L101" s="5">
        <v>26.78860622362669</v>
      </c>
      <c r="BO101" t="s">
        <v>99</v>
      </c>
      <c r="BP101">
        <v>65</v>
      </c>
      <c r="BQ101">
        <v>14.516129032257979</v>
      </c>
    </row>
    <row r="102" spans="1:69">
      <c r="B102" t="s">
        <v>117</v>
      </c>
      <c r="C102">
        <v>40</v>
      </c>
      <c r="D102">
        <v>3</v>
      </c>
      <c r="E102">
        <v>308.98203592814349</v>
      </c>
      <c r="H102" s="5">
        <v>15.925291987537523</v>
      </c>
      <c r="I102" s="5">
        <v>25.223625159499935</v>
      </c>
      <c r="J102" s="5">
        <v>32.952389364306015</v>
      </c>
      <c r="K102" s="5">
        <v>21.045291855728077</v>
      </c>
      <c r="L102" s="5">
        <v>34.782695617318453</v>
      </c>
      <c r="BO102" t="s">
        <v>99</v>
      </c>
      <c r="BP102">
        <v>65</v>
      </c>
      <c r="BQ102">
        <v>396.61016949152463</v>
      </c>
    </row>
    <row r="103" spans="1:69">
      <c r="B103" t="s">
        <v>117</v>
      </c>
      <c r="C103">
        <v>40</v>
      </c>
      <c r="D103">
        <v>3</v>
      </c>
      <c r="E103">
        <v>131.91489361702114</v>
      </c>
      <c r="BN103" t="s">
        <v>119</v>
      </c>
      <c r="BO103" t="s">
        <v>115</v>
      </c>
      <c r="BP103">
        <v>65</v>
      </c>
      <c r="BQ103">
        <v>429.72972972972991</v>
      </c>
    </row>
    <row r="104" spans="1:69">
      <c r="B104" t="s">
        <v>117</v>
      </c>
      <c r="C104">
        <v>40</v>
      </c>
      <c r="D104">
        <v>3</v>
      </c>
      <c r="E104">
        <v>144.23076923076925</v>
      </c>
      <c r="H104" t="s">
        <v>76</v>
      </c>
      <c r="BO104" t="s">
        <v>115</v>
      </c>
      <c r="BP104">
        <v>65</v>
      </c>
      <c r="BQ104">
        <v>218.18181818181799</v>
      </c>
    </row>
    <row r="105" spans="1:69">
      <c r="B105" t="s">
        <v>117</v>
      </c>
      <c r="C105">
        <v>40</v>
      </c>
      <c r="D105">
        <v>3</v>
      </c>
      <c r="E105">
        <v>326.76056338028172</v>
      </c>
      <c r="H105" t="s">
        <v>89</v>
      </c>
      <c r="J105" t="s">
        <v>83</v>
      </c>
      <c r="BO105" t="s">
        <v>115</v>
      </c>
      <c r="BP105">
        <v>65</v>
      </c>
      <c r="BQ105">
        <v>300</v>
      </c>
    </row>
    <row r="106" spans="1:69">
      <c r="B106" t="s">
        <v>117</v>
      </c>
      <c r="C106">
        <v>40</v>
      </c>
      <c r="D106">
        <v>3</v>
      </c>
      <c r="E106">
        <v>372.88135593220323</v>
      </c>
      <c r="H106" t="s">
        <v>90</v>
      </c>
      <c r="I106" t="s">
        <v>79</v>
      </c>
      <c r="J106" t="s">
        <v>78</v>
      </c>
      <c r="K106" t="s">
        <v>79</v>
      </c>
      <c r="L106" t="s">
        <v>80</v>
      </c>
      <c r="O106" t="s">
        <v>161</v>
      </c>
      <c r="BO106" t="s">
        <v>115</v>
      </c>
      <c r="BP106">
        <v>65</v>
      </c>
      <c r="BQ106">
        <v>314.75409836065541</v>
      </c>
    </row>
    <row r="107" spans="1:69">
      <c r="A107" t="s">
        <v>9</v>
      </c>
      <c r="B107" t="s">
        <v>99</v>
      </c>
      <c r="C107">
        <v>50</v>
      </c>
      <c r="D107">
        <v>0</v>
      </c>
      <c r="E107">
        <v>156.75675675675652</v>
      </c>
      <c r="H107" t="s">
        <v>81</v>
      </c>
      <c r="O107" t="s">
        <v>134</v>
      </c>
      <c r="BO107" t="s">
        <v>115</v>
      </c>
      <c r="BP107">
        <v>65</v>
      </c>
      <c r="BQ107">
        <v>180.39215686274474</v>
      </c>
    </row>
    <row r="108" spans="1:69">
      <c r="B108" t="s">
        <v>99</v>
      </c>
      <c r="C108">
        <v>50</v>
      </c>
      <c r="D108">
        <v>0</v>
      </c>
      <c r="E108">
        <v>80.701754385964904</v>
      </c>
      <c r="H108" s="5">
        <v>121.00529086487717</v>
      </c>
      <c r="I108" s="5">
        <v>68.850202198252219</v>
      </c>
      <c r="J108" s="5">
        <v>112.57664850055298</v>
      </c>
      <c r="K108" s="5">
        <v>113.39874418530829</v>
      </c>
      <c r="L108" s="5">
        <v>104.3783091326131</v>
      </c>
      <c r="O108" t="s">
        <v>162</v>
      </c>
      <c r="BO108" t="s">
        <v>115</v>
      </c>
      <c r="BP108">
        <v>65</v>
      </c>
      <c r="BQ108">
        <v>186.82634730538908</v>
      </c>
    </row>
    <row r="109" spans="1:69">
      <c r="B109" t="s">
        <v>99</v>
      </c>
      <c r="C109">
        <v>50</v>
      </c>
      <c r="D109">
        <v>0</v>
      </c>
      <c r="E109">
        <v>320.79207920792084</v>
      </c>
      <c r="H109" s="5">
        <v>48.3877839710755</v>
      </c>
      <c r="I109" s="5">
        <v>47.677702106862029</v>
      </c>
      <c r="J109" s="5">
        <v>46.302885974072041</v>
      </c>
      <c r="K109" s="5">
        <v>80.472262943857856</v>
      </c>
      <c r="L109" s="5">
        <v>55.723131805356722</v>
      </c>
      <c r="P109" t="s">
        <v>136</v>
      </c>
      <c r="Q109" t="s">
        <v>137</v>
      </c>
      <c r="R109" t="s">
        <v>138</v>
      </c>
      <c r="S109" t="s">
        <v>139</v>
      </c>
      <c r="T109" t="s">
        <v>140</v>
      </c>
      <c r="U109" t="s">
        <v>141</v>
      </c>
      <c r="V109" t="s">
        <v>142</v>
      </c>
      <c r="W109" t="s">
        <v>143</v>
      </c>
      <c r="X109" t="s">
        <v>144</v>
      </c>
      <c r="Y109" t="s">
        <v>145</v>
      </c>
      <c r="Z109" t="s">
        <v>146</v>
      </c>
      <c r="AA109" t="s">
        <v>147</v>
      </c>
      <c r="AB109" t="s">
        <v>163</v>
      </c>
      <c r="AC109" t="s">
        <v>164</v>
      </c>
      <c r="AD109" t="s">
        <v>165</v>
      </c>
      <c r="AE109" t="s">
        <v>166</v>
      </c>
      <c r="AF109" t="s">
        <v>167</v>
      </c>
      <c r="AG109" t="s">
        <v>168</v>
      </c>
      <c r="AH109" t="s">
        <v>169</v>
      </c>
      <c r="AI109" t="s">
        <v>170</v>
      </c>
      <c r="AJ109" t="s">
        <v>171</v>
      </c>
      <c r="AK109" t="s">
        <v>172</v>
      </c>
      <c r="AL109" t="s">
        <v>173</v>
      </c>
      <c r="AM109" t="s">
        <v>174</v>
      </c>
      <c r="AN109" t="s">
        <v>175</v>
      </c>
      <c r="AO109" t="s">
        <v>176</v>
      </c>
      <c r="AP109" t="s">
        <v>177</v>
      </c>
      <c r="AQ109" t="s">
        <v>178</v>
      </c>
      <c r="AR109" t="s">
        <v>179</v>
      </c>
      <c r="AS109" t="s">
        <v>180</v>
      </c>
      <c r="AT109" t="s">
        <v>181</v>
      </c>
      <c r="AU109" t="s">
        <v>182</v>
      </c>
      <c r="AV109" t="s">
        <v>183</v>
      </c>
      <c r="AW109" t="s">
        <v>184</v>
      </c>
      <c r="AX109" t="s">
        <v>185</v>
      </c>
      <c r="AY109" t="s">
        <v>186</v>
      </c>
      <c r="AZ109" t="s">
        <v>187</v>
      </c>
      <c r="BA109" t="s">
        <v>188</v>
      </c>
      <c r="BB109" t="s">
        <v>189</v>
      </c>
      <c r="BC109" t="s">
        <v>190</v>
      </c>
      <c r="BD109" t="s">
        <v>191</v>
      </c>
      <c r="BE109" t="s">
        <v>192</v>
      </c>
      <c r="BF109" t="s">
        <v>193</v>
      </c>
      <c r="BG109" t="s">
        <v>194</v>
      </c>
      <c r="BH109" t="s">
        <v>195</v>
      </c>
      <c r="BI109" t="s">
        <v>196</v>
      </c>
      <c r="BJ109" t="s">
        <v>197</v>
      </c>
      <c r="BK109" t="s">
        <v>198</v>
      </c>
      <c r="BO109" t="s">
        <v>115</v>
      </c>
      <c r="BP109">
        <v>65</v>
      </c>
      <c r="BQ109">
        <v>85.959885386819479</v>
      </c>
    </row>
    <row r="110" spans="1:69">
      <c r="B110" t="s">
        <v>99</v>
      </c>
      <c r="C110">
        <v>50</v>
      </c>
      <c r="D110">
        <v>0</v>
      </c>
      <c r="E110">
        <v>137.40458015267188</v>
      </c>
      <c r="H110" s="5">
        <v>16.129261323691832</v>
      </c>
      <c r="I110" s="5">
        <v>18.059735646538645</v>
      </c>
      <c r="J110" s="5">
        <v>15.43429532469068</v>
      </c>
      <c r="K110" s="5">
        <v>28.435428602069912</v>
      </c>
      <c r="L110" s="5">
        <v>21.107246895968455</v>
      </c>
      <c r="P110" t="s">
        <v>148</v>
      </c>
      <c r="Q110" t="s">
        <v>199</v>
      </c>
      <c r="R110" t="s">
        <v>200</v>
      </c>
      <c r="S110" t="s">
        <v>201</v>
      </c>
      <c r="T110" t="s">
        <v>149</v>
      </c>
      <c r="U110" t="s">
        <v>202</v>
      </c>
      <c r="V110" t="s">
        <v>203</v>
      </c>
      <c r="W110" t="s">
        <v>204</v>
      </c>
      <c r="X110" t="s">
        <v>150</v>
      </c>
      <c r="Y110" t="s">
        <v>205</v>
      </c>
      <c r="Z110" t="s">
        <v>206</v>
      </c>
      <c r="AA110" t="s">
        <v>207</v>
      </c>
      <c r="AB110" t="s">
        <v>151</v>
      </c>
      <c r="AC110" t="s">
        <v>208</v>
      </c>
      <c r="AD110" t="s">
        <v>209</v>
      </c>
      <c r="AE110" t="s">
        <v>210</v>
      </c>
      <c r="AF110" t="s">
        <v>152</v>
      </c>
      <c r="AG110" t="s">
        <v>211</v>
      </c>
      <c r="AH110" t="s">
        <v>212</v>
      </c>
      <c r="AI110" t="s">
        <v>213</v>
      </c>
      <c r="AJ110" t="s">
        <v>153</v>
      </c>
      <c r="AK110" t="s">
        <v>214</v>
      </c>
      <c r="AL110" t="s">
        <v>215</v>
      </c>
      <c r="AM110" t="s">
        <v>216</v>
      </c>
      <c r="AN110" t="s">
        <v>154</v>
      </c>
      <c r="AO110" t="s">
        <v>217</v>
      </c>
      <c r="AP110" t="s">
        <v>218</v>
      </c>
      <c r="AQ110" t="s">
        <v>219</v>
      </c>
      <c r="AR110" t="s">
        <v>155</v>
      </c>
      <c r="AS110" t="s">
        <v>220</v>
      </c>
      <c r="AT110" t="s">
        <v>221</v>
      </c>
      <c r="AU110" t="s">
        <v>222</v>
      </c>
      <c r="AV110" t="s">
        <v>156</v>
      </c>
      <c r="AW110" t="s">
        <v>223</v>
      </c>
      <c r="AX110" t="s">
        <v>224</v>
      </c>
      <c r="AY110" t="s">
        <v>225</v>
      </c>
      <c r="AZ110" t="s">
        <v>157</v>
      </c>
      <c r="BA110" t="s">
        <v>226</v>
      </c>
      <c r="BB110" t="s">
        <v>227</v>
      </c>
      <c r="BC110" t="s">
        <v>228</v>
      </c>
      <c r="BD110" t="s">
        <v>158</v>
      </c>
      <c r="BE110" t="s">
        <v>229</v>
      </c>
      <c r="BF110" t="s">
        <v>230</v>
      </c>
      <c r="BG110" t="s">
        <v>231</v>
      </c>
      <c r="BH110" t="s">
        <v>159</v>
      </c>
      <c r="BI110" t="s">
        <v>232</v>
      </c>
      <c r="BJ110" t="s">
        <v>233</v>
      </c>
      <c r="BK110" t="s">
        <v>234</v>
      </c>
      <c r="BO110" t="s">
        <v>115</v>
      </c>
      <c r="BP110">
        <v>65</v>
      </c>
      <c r="BQ110">
        <v>167.16417910447777</v>
      </c>
    </row>
    <row r="111" spans="1:69">
      <c r="B111" t="s">
        <v>99</v>
      </c>
      <c r="C111">
        <v>50</v>
      </c>
      <c r="D111">
        <v>0</v>
      </c>
      <c r="E111">
        <v>180.90452261306547</v>
      </c>
      <c r="H111" s="5">
        <v>13.329385193332477</v>
      </c>
      <c r="I111" s="5">
        <v>26.230475830029004</v>
      </c>
      <c r="J111" s="5">
        <v>13.710032702399083</v>
      </c>
      <c r="K111" s="5">
        <v>25.075611556687722</v>
      </c>
      <c r="L111" s="5">
        <v>20.221870876593339</v>
      </c>
      <c r="O111" t="s">
        <v>99</v>
      </c>
      <c r="Q111">
        <v>0.49084454774856567</v>
      </c>
      <c r="R111">
        <v>0.78485989570617676</v>
      </c>
      <c r="S111">
        <v>0.39761084318161011</v>
      </c>
      <c r="T111">
        <v>0.31719696521759033</v>
      </c>
      <c r="U111">
        <v>0.65662074089050293</v>
      </c>
      <c r="V111">
        <v>0.87964558601379395</v>
      </c>
      <c r="W111">
        <v>0.24363166093826294</v>
      </c>
      <c r="X111">
        <v>0.49512293934822083</v>
      </c>
      <c r="Y111">
        <v>0.60314971208572388</v>
      </c>
      <c r="Z111">
        <v>6.1107487417757511E-3</v>
      </c>
      <c r="AA111">
        <v>0.30265232920646667</v>
      </c>
      <c r="AB111">
        <v>0.74893790483474731</v>
      </c>
      <c r="AC111">
        <v>0.34664657711982727</v>
      </c>
      <c r="AD111">
        <v>0.848682701587677</v>
      </c>
      <c r="AE111">
        <v>0.94868671894073486</v>
      </c>
      <c r="AF111">
        <v>0.64282464981079102</v>
      </c>
      <c r="AG111">
        <v>0.24079804122447968</v>
      </c>
      <c r="AH111">
        <v>0.7218671441078186</v>
      </c>
      <c r="AI111">
        <v>0.92390179634094238</v>
      </c>
      <c r="AJ111">
        <v>0.17203329503536224</v>
      </c>
      <c r="AK111">
        <v>0.62414830923080444</v>
      </c>
      <c r="AL111">
        <v>0.44364979863166809</v>
      </c>
      <c r="AM111">
        <v>0.82316583395004272</v>
      </c>
      <c r="AN111">
        <v>0.73695236444473267</v>
      </c>
      <c r="AO111">
        <v>0.90691518783569336</v>
      </c>
      <c r="AP111">
        <v>0.89255458116531372</v>
      </c>
      <c r="AQ111">
        <v>1.6049172263592482E-3</v>
      </c>
      <c r="AR111">
        <v>0.34617894887924194</v>
      </c>
      <c r="AS111">
        <v>1</v>
      </c>
      <c r="AT111">
        <v>0.7260318398475647</v>
      </c>
      <c r="AU111">
        <v>0.48322111368179321</v>
      </c>
      <c r="AV111">
        <v>0.34595263004302979</v>
      </c>
      <c r="AW111">
        <v>0.34113654494285583</v>
      </c>
      <c r="AX111">
        <v>0.15774652361869812</v>
      </c>
      <c r="AY111">
        <v>0.15348793566226959</v>
      </c>
      <c r="AZ111">
        <v>0.88020020723342896</v>
      </c>
      <c r="BA111">
        <v>1</v>
      </c>
      <c r="BB111">
        <v>0.81481903791427612</v>
      </c>
      <c r="BC111">
        <v>0.34910595417022705</v>
      </c>
      <c r="BD111">
        <v>0.39788708090782166</v>
      </c>
      <c r="BE111">
        <v>1</v>
      </c>
      <c r="BF111">
        <v>0.41068899631500244</v>
      </c>
      <c r="BG111">
        <v>0.8942444920539856</v>
      </c>
      <c r="BH111">
        <v>0.81639677286148071</v>
      </c>
      <c r="BI111">
        <v>0.74703800678253174</v>
      </c>
      <c r="BJ111">
        <v>0.75224941968917847</v>
      </c>
      <c r="BK111">
        <v>1</v>
      </c>
      <c r="BO111" t="s">
        <v>115</v>
      </c>
      <c r="BP111">
        <v>65</v>
      </c>
      <c r="BQ111">
        <v>127.94117647058826</v>
      </c>
    </row>
    <row r="112" spans="1:69">
      <c r="B112" t="s">
        <v>99</v>
      </c>
      <c r="C112">
        <v>50</v>
      </c>
      <c r="D112">
        <v>0</v>
      </c>
      <c r="E112">
        <v>256.14035087719299</v>
      </c>
      <c r="O112" t="s">
        <v>99</v>
      </c>
      <c r="P112">
        <v>0.49084454774856567</v>
      </c>
      <c r="R112">
        <v>0.65731555223464966</v>
      </c>
      <c r="S112">
        <v>0.847320556640625</v>
      </c>
      <c r="T112">
        <v>9.7120806574821472E-2</v>
      </c>
      <c r="U112">
        <v>0.2749502956867218</v>
      </c>
      <c r="V112">
        <v>0.41707578301429749</v>
      </c>
      <c r="W112">
        <v>6.6939361393451691E-2</v>
      </c>
      <c r="X112">
        <v>0.18495763838291168</v>
      </c>
      <c r="Y112">
        <v>0.81677967309951782</v>
      </c>
      <c r="Z112">
        <v>4.3389984057284892E-4</v>
      </c>
      <c r="AA112">
        <v>9.0625762939453125E-2</v>
      </c>
      <c r="AB112">
        <v>0.33070841431617737</v>
      </c>
      <c r="AC112">
        <v>0.76717787981033325</v>
      </c>
      <c r="AD112">
        <v>0.39555659890174866</v>
      </c>
      <c r="AE112">
        <v>0.46082380414009094</v>
      </c>
      <c r="AF112">
        <v>0.26550060510635376</v>
      </c>
      <c r="AG112">
        <v>0.59504759311676025</v>
      </c>
      <c r="AH112">
        <v>0.71393662691116333</v>
      </c>
      <c r="AI112">
        <v>0.5384376049041748</v>
      </c>
      <c r="AJ112">
        <v>4.1281938552856445E-2</v>
      </c>
      <c r="AK112">
        <v>0.79923635721206665</v>
      </c>
      <c r="AL112">
        <v>0.15823698043823242</v>
      </c>
      <c r="AM112">
        <v>0.62253272533416748</v>
      </c>
      <c r="AN112">
        <v>0.70318281650543213</v>
      </c>
      <c r="AO112">
        <v>0.55162626504898071</v>
      </c>
      <c r="AP112">
        <v>0.56458598375320435</v>
      </c>
      <c r="AQ112">
        <v>7.4582356319297105E-5</v>
      </c>
      <c r="AR112">
        <v>0.11005114018917084</v>
      </c>
      <c r="AS112">
        <v>0.71042525768280029</v>
      </c>
      <c r="AT112">
        <v>0.71168708801269531</v>
      </c>
      <c r="AU112">
        <v>0.98664921522140503</v>
      </c>
      <c r="AV112">
        <v>0.77089869976043701</v>
      </c>
      <c r="AW112">
        <v>0.76616567373275757</v>
      </c>
      <c r="AX112">
        <v>0.43628257513046265</v>
      </c>
      <c r="AY112">
        <v>0.43091258406639099</v>
      </c>
      <c r="AZ112">
        <v>0.57482653856277466</v>
      </c>
      <c r="BA112">
        <v>0.72835022211074829</v>
      </c>
      <c r="BB112">
        <v>0.37273097038269043</v>
      </c>
      <c r="BC112">
        <v>0.11195656657218933</v>
      </c>
      <c r="BD112">
        <v>0.13463565707206726</v>
      </c>
      <c r="BE112">
        <v>0.81431198120117188</v>
      </c>
      <c r="BF112">
        <v>0.14148731529712677</v>
      </c>
      <c r="BG112">
        <v>0.56293851137161255</v>
      </c>
      <c r="BH112">
        <v>0.62854713201522827</v>
      </c>
      <c r="BI112">
        <v>0.69269824028015137</v>
      </c>
      <c r="BJ112">
        <v>0.6878473162651062</v>
      </c>
      <c r="BK112">
        <v>0.74416053295135498</v>
      </c>
      <c r="BN112" t="s">
        <v>130</v>
      </c>
      <c r="BO112" t="s">
        <v>117</v>
      </c>
      <c r="BP112">
        <v>65</v>
      </c>
      <c r="BQ112">
        <v>96.842105263158132</v>
      </c>
    </row>
    <row r="113" spans="2:69">
      <c r="B113" t="s">
        <v>99</v>
      </c>
      <c r="C113">
        <v>50</v>
      </c>
      <c r="D113">
        <v>0</v>
      </c>
      <c r="E113">
        <v>323.59550561797749</v>
      </c>
      <c r="O113" t="s">
        <v>99</v>
      </c>
      <c r="P113">
        <v>0.78485989570617676</v>
      </c>
      <c r="Q113">
        <v>0.65731555223464966</v>
      </c>
      <c r="S113">
        <v>0.54726475477218628</v>
      </c>
      <c r="T113">
        <v>0.21528100967407227</v>
      </c>
      <c r="U113">
        <v>0.49583828449249268</v>
      </c>
      <c r="V113">
        <v>0.69011533260345459</v>
      </c>
      <c r="W113">
        <v>0.1594775915145874</v>
      </c>
      <c r="X113">
        <v>0.36048811674118042</v>
      </c>
      <c r="Y113">
        <v>0.79693692922592163</v>
      </c>
      <c r="Z113">
        <v>2.6205116882920265E-3</v>
      </c>
      <c r="AA113">
        <v>0.20375461876392365</v>
      </c>
      <c r="AB113">
        <v>0.57468640804290771</v>
      </c>
      <c r="AC113">
        <v>0.48541900515556335</v>
      </c>
      <c r="AD113">
        <v>0.66238021850585938</v>
      </c>
      <c r="AE113">
        <v>0.74710005521774292</v>
      </c>
      <c r="AF113">
        <v>0.48261192440986633</v>
      </c>
      <c r="AG113">
        <v>0.3528057336807251</v>
      </c>
      <c r="AH113">
        <v>0.92150354385375977</v>
      </c>
      <c r="AI113">
        <v>0.84325557947158813</v>
      </c>
      <c r="AJ113">
        <v>0.10783924907445908</v>
      </c>
      <c r="AK113">
        <v>0.82206279039382935</v>
      </c>
      <c r="AL113">
        <v>0.31798756122589111</v>
      </c>
      <c r="AM113">
        <v>0.94962829351425171</v>
      </c>
      <c r="AN113">
        <v>0.93656790256500244</v>
      </c>
      <c r="AO113">
        <v>0.86081045866012573</v>
      </c>
      <c r="AP113">
        <v>0.87612128257751465</v>
      </c>
      <c r="AQ113">
        <v>5.9262919239699841E-4</v>
      </c>
      <c r="AR113">
        <v>0.23801018297672272</v>
      </c>
      <c r="AS113">
        <v>0.92125493288040161</v>
      </c>
      <c r="AT113">
        <v>0.92582017183303833</v>
      </c>
      <c r="AU113">
        <v>0.64978760480880737</v>
      </c>
      <c r="AV113">
        <v>0.48498472571372986</v>
      </c>
      <c r="AW113">
        <v>0.47943222522735596</v>
      </c>
      <c r="AX113">
        <v>0.24264997243881226</v>
      </c>
      <c r="AY113">
        <v>0.23715324699878693</v>
      </c>
      <c r="AZ113">
        <v>0.88785409927368164</v>
      </c>
      <c r="BA113">
        <v>0.89745807647705078</v>
      </c>
      <c r="BB113">
        <v>0.63184887170791626</v>
      </c>
      <c r="BC113">
        <v>0.24101243913173676</v>
      </c>
      <c r="BD113">
        <v>0.27967023849487305</v>
      </c>
      <c r="BE113">
        <v>1</v>
      </c>
      <c r="BF113">
        <v>0.29075518250465393</v>
      </c>
      <c r="BG113">
        <v>0.87413316965103149</v>
      </c>
      <c r="BH113">
        <v>0.95719450712203979</v>
      </c>
      <c r="BI113">
        <v>0.94983875751495361</v>
      </c>
      <c r="BJ113">
        <v>0.95551502704620361</v>
      </c>
      <c r="BK113">
        <v>0.875</v>
      </c>
      <c r="BO113" t="s">
        <v>117</v>
      </c>
      <c r="BP113">
        <v>65</v>
      </c>
      <c r="BQ113">
        <v>113.79310344827582</v>
      </c>
    </row>
    <row r="114" spans="2:69">
      <c r="B114" t="s">
        <v>99</v>
      </c>
      <c r="C114">
        <v>50</v>
      </c>
      <c r="D114">
        <v>0</v>
      </c>
      <c r="E114">
        <v>204.77815699658703</v>
      </c>
      <c r="O114" t="s">
        <v>99</v>
      </c>
      <c r="P114">
        <v>0.39761084318161011</v>
      </c>
      <c r="Q114">
        <v>0.847320556640625</v>
      </c>
      <c r="R114">
        <v>0.54726475477218628</v>
      </c>
      <c r="T114">
        <v>6.8167313933372498E-2</v>
      </c>
      <c r="U114">
        <v>0.21140322089195251</v>
      </c>
      <c r="V114">
        <v>0.33293527364730835</v>
      </c>
      <c r="W114">
        <v>4.5455433428287506E-2</v>
      </c>
      <c r="X114">
        <v>0.13730539381504059</v>
      </c>
      <c r="Y114">
        <v>0.69300919771194458</v>
      </c>
      <c r="Z114">
        <v>1.9206188153475523E-4</v>
      </c>
      <c r="AA114">
        <v>6.3229747116565704E-2</v>
      </c>
      <c r="AB114">
        <v>0.25854006409645081</v>
      </c>
      <c r="AC114">
        <v>0.90037643909454346</v>
      </c>
      <c r="AD114">
        <v>0.31434071063995361</v>
      </c>
      <c r="AE114">
        <v>0.37144675850868225</v>
      </c>
      <c r="AF114">
        <v>0.20352962613105774</v>
      </c>
      <c r="AG114">
        <v>0.70952218770980835</v>
      </c>
      <c r="AH114">
        <v>0.59852677583694458</v>
      </c>
      <c r="AI114">
        <v>0.43921831250190735</v>
      </c>
      <c r="AJ114">
        <v>2.6824522763490677E-2</v>
      </c>
      <c r="AK114">
        <v>0.67655086517333984</v>
      </c>
      <c r="AL114">
        <v>0.11587508022785187</v>
      </c>
      <c r="AM114">
        <v>0.51582962274551392</v>
      </c>
      <c r="AN114">
        <v>0.58901476860046387</v>
      </c>
      <c r="AO114">
        <v>0.45174819231033325</v>
      </c>
      <c r="AP114">
        <v>0.46356514096260071</v>
      </c>
      <c r="AQ114">
        <v>2.9632341465912759E-5</v>
      </c>
      <c r="AR114">
        <v>7.8092753887176514E-2</v>
      </c>
      <c r="AS114">
        <v>0.59526723623275757</v>
      </c>
      <c r="AT114">
        <v>0.59659165143966675</v>
      </c>
      <c r="AU114">
        <v>0.84920930862426758</v>
      </c>
      <c r="AV114">
        <v>0.90401887893676758</v>
      </c>
      <c r="AW114">
        <v>0.89766520261764526</v>
      </c>
      <c r="AX114">
        <v>0.53218299150466919</v>
      </c>
      <c r="AY114">
        <v>0.52715271711349487</v>
      </c>
      <c r="AZ114">
        <v>0.47260305285453796</v>
      </c>
      <c r="BA114">
        <v>0.6116904616355896</v>
      </c>
      <c r="BB114">
        <v>0.29453346133232117</v>
      </c>
      <c r="BC114">
        <v>7.9549834132194519E-2</v>
      </c>
      <c r="BD114">
        <v>9.7226500511169434E-2</v>
      </c>
      <c r="BE114">
        <v>0.69349586963653564</v>
      </c>
      <c r="BF114">
        <v>0.10260564088821411</v>
      </c>
      <c r="BG114">
        <v>0.46171563863754272</v>
      </c>
      <c r="BH114">
        <v>0.52135801315307617</v>
      </c>
      <c r="BI114">
        <v>0.57941514253616333</v>
      </c>
      <c r="BJ114">
        <v>0.5750812292098999</v>
      </c>
      <c r="BK114">
        <v>0.62631624937057495</v>
      </c>
      <c r="BO114" t="s">
        <v>117</v>
      </c>
      <c r="BP114">
        <v>65</v>
      </c>
      <c r="BQ114">
        <v>108.6956521739131</v>
      </c>
    </row>
    <row r="115" spans="2:69">
      <c r="B115" t="s">
        <v>99</v>
      </c>
      <c r="C115">
        <v>50</v>
      </c>
      <c r="D115">
        <v>0</v>
      </c>
      <c r="E115">
        <v>225.38071065989857</v>
      </c>
      <c r="O115" t="s">
        <v>99</v>
      </c>
      <c r="P115">
        <v>0.31719696521759033</v>
      </c>
      <c r="Q115">
        <v>9.7120806574821472E-2</v>
      </c>
      <c r="R115">
        <v>0.21528100967407227</v>
      </c>
      <c r="S115">
        <v>6.8167313933372498E-2</v>
      </c>
      <c r="U115">
        <v>0.54868578910827637</v>
      </c>
      <c r="V115">
        <v>0.37951412796974182</v>
      </c>
      <c r="W115">
        <v>0.84013819694519043</v>
      </c>
      <c r="X115">
        <v>0.71823173761367798</v>
      </c>
      <c r="Y115">
        <v>0.14345216751098633</v>
      </c>
      <c r="Z115">
        <v>7.3373273015022278E-2</v>
      </c>
      <c r="AA115">
        <v>0.96519577503204346</v>
      </c>
      <c r="AB115">
        <v>0.47094044089317322</v>
      </c>
      <c r="AC115">
        <v>5.4129809141159058E-2</v>
      </c>
      <c r="AD115">
        <v>0.39948004484176636</v>
      </c>
      <c r="AE115">
        <v>0.34049543738365173</v>
      </c>
      <c r="AF115">
        <v>0.56110656261444092</v>
      </c>
      <c r="AG115">
        <v>2.9380135238170624E-2</v>
      </c>
      <c r="AH115">
        <v>0.18755301833152771</v>
      </c>
      <c r="AI115">
        <v>0.28345051407814026</v>
      </c>
      <c r="AJ115">
        <v>0.67658674716949463</v>
      </c>
      <c r="AK115">
        <v>0.15092648565769196</v>
      </c>
      <c r="AL115">
        <v>0.78456372022628784</v>
      </c>
      <c r="AM115">
        <v>0.23345074057579041</v>
      </c>
      <c r="AN115">
        <v>0.19306430220603943</v>
      </c>
      <c r="AO115">
        <v>0.27466532588005066</v>
      </c>
      <c r="AP115">
        <v>0.26750805974006653</v>
      </c>
      <c r="AQ115">
        <v>3.1423889100551605E-2</v>
      </c>
      <c r="AR115">
        <v>0.93769538402557373</v>
      </c>
      <c r="AS115">
        <v>0.18827196955680847</v>
      </c>
      <c r="AT115">
        <v>0.18902140855789185</v>
      </c>
      <c r="AU115">
        <v>9.4881579279899597E-2</v>
      </c>
      <c r="AV115">
        <v>5.4001107811927795E-2</v>
      </c>
      <c r="AW115">
        <v>5.2789133042097092E-2</v>
      </c>
      <c r="AX115">
        <v>1.4386493712663651E-2</v>
      </c>
      <c r="AY115">
        <v>1.3745020143687725E-2</v>
      </c>
      <c r="AZ115">
        <v>0.26153802871704102</v>
      </c>
      <c r="BA115">
        <v>0.17970123887062073</v>
      </c>
      <c r="BB115">
        <v>0.42235690355300903</v>
      </c>
      <c r="BC115">
        <v>0.93198502063751221</v>
      </c>
      <c r="BD115">
        <v>0.85113543272018433</v>
      </c>
      <c r="BE115">
        <v>0.14100532233715057</v>
      </c>
      <c r="BF115">
        <v>0.83161050081253052</v>
      </c>
      <c r="BG115">
        <v>0.26824656128883362</v>
      </c>
      <c r="BH115">
        <v>0.23032741248607635</v>
      </c>
      <c r="BI115">
        <v>0.19806323945522308</v>
      </c>
      <c r="BJ115">
        <v>0.20032002031803131</v>
      </c>
      <c r="BK115">
        <v>0.17206105589866638</v>
      </c>
      <c r="BO115" t="s">
        <v>117</v>
      </c>
      <c r="BP115">
        <v>65</v>
      </c>
      <c r="BQ115">
        <v>176.64974619289353</v>
      </c>
    </row>
    <row r="116" spans="2:69">
      <c r="B116" t="s">
        <v>99</v>
      </c>
      <c r="C116">
        <v>50</v>
      </c>
      <c r="D116">
        <v>0</v>
      </c>
      <c r="E116">
        <v>101.20481927710843</v>
      </c>
      <c r="O116" t="s">
        <v>99</v>
      </c>
      <c r="P116">
        <v>0.65662074089050293</v>
      </c>
      <c r="Q116">
        <v>0.2749502956867218</v>
      </c>
      <c r="R116">
        <v>0.49583828449249268</v>
      </c>
      <c r="S116">
        <v>0.21140322089195251</v>
      </c>
      <c r="T116">
        <v>0.54868578910827637</v>
      </c>
      <c r="V116">
        <v>0.74833256006240845</v>
      </c>
      <c r="W116">
        <v>0.44431790709495544</v>
      </c>
      <c r="X116">
        <v>0.77792918682098389</v>
      </c>
      <c r="Y116">
        <v>0.36703202128410339</v>
      </c>
      <c r="Z116">
        <v>2.1538102999329567E-2</v>
      </c>
      <c r="AA116">
        <v>0.52895492315292358</v>
      </c>
      <c r="AB116">
        <v>0.87647956609725952</v>
      </c>
      <c r="AC116">
        <v>0.17815940082073212</v>
      </c>
      <c r="AD116">
        <v>0.77593594789505005</v>
      </c>
      <c r="AE116">
        <v>0.69104844331741333</v>
      </c>
      <c r="AF116">
        <v>0.97568583488464355</v>
      </c>
      <c r="AG116">
        <v>0.11330478638410568</v>
      </c>
      <c r="AH116">
        <v>0.44781801104545593</v>
      </c>
      <c r="AI116">
        <v>0.60476046800613403</v>
      </c>
      <c r="AJ116">
        <v>0.33534401655197144</v>
      </c>
      <c r="AK116">
        <v>0.38113886117935181</v>
      </c>
      <c r="AL116">
        <v>0.71245706081390381</v>
      </c>
      <c r="AM116">
        <v>0.52611076831817627</v>
      </c>
      <c r="AN116">
        <v>0.45758041739463806</v>
      </c>
      <c r="AO116">
        <v>0.59163898229598999</v>
      </c>
      <c r="AP116">
        <v>0.58115118741989136</v>
      </c>
      <c r="AQ116">
        <v>7.1430136449635029E-3</v>
      </c>
      <c r="AR116">
        <v>0.58806359767913818</v>
      </c>
      <c r="AS116">
        <v>0.44890698790550232</v>
      </c>
      <c r="AT116">
        <v>0.45041784644126892</v>
      </c>
      <c r="AU116">
        <v>0.27013647556304932</v>
      </c>
      <c r="AV116">
        <v>0.17776697874069214</v>
      </c>
      <c r="AW116">
        <v>0.17472390830516815</v>
      </c>
      <c r="AX116">
        <v>6.7028447985649109E-2</v>
      </c>
      <c r="AY116">
        <v>6.4803309738636017E-2</v>
      </c>
      <c r="AZ116">
        <v>0.57179450988769531</v>
      </c>
      <c r="BA116">
        <v>0.43353262543678284</v>
      </c>
      <c r="BB116">
        <v>0.80682921409606934</v>
      </c>
      <c r="BC116">
        <v>0.59078013896942139</v>
      </c>
      <c r="BD116">
        <v>0.65594190359115601</v>
      </c>
      <c r="BE116">
        <v>0.36228156089782715</v>
      </c>
      <c r="BF116">
        <v>0.671001136302948</v>
      </c>
      <c r="BG116">
        <v>0.58196389675140381</v>
      </c>
      <c r="BH116">
        <v>0.52101308107376099</v>
      </c>
      <c r="BI116">
        <v>0.46634134650230408</v>
      </c>
      <c r="BJ116">
        <v>0.47026115655899048</v>
      </c>
      <c r="BK116">
        <v>0.41993603110313416</v>
      </c>
      <c r="BO116" t="s">
        <v>117</v>
      </c>
      <c r="BP116">
        <v>65</v>
      </c>
      <c r="BQ116">
        <v>34.123222748815024</v>
      </c>
    </row>
    <row r="117" spans="2:69">
      <c r="B117" t="s">
        <v>99</v>
      </c>
      <c r="C117">
        <v>50</v>
      </c>
      <c r="D117">
        <v>1</v>
      </c>
      <c r="E117">
        <v>118.91891891891892</v>
      </c>
      <c r="O117" t="s">
        <v>99</v>
      </c>
      <c r="P117">
        <v>0.87964558601379395</v>
      </c>
      <c r="Q117">
        <v>0.41707578301429749</v>
      </c>
      <c r="R117">
        <v>0.69011533260345459</v>
      </c>
      <c r="S117">
        <v>0.33293527364730835</v>
      </c>
      <c r="T117">
        <v>0.37951412796974182</v>
      </c>
      <c r="U117">
        <v>0.74833256006240845</v>
      </c>
      <c r="W117">
        <v>0.29653218388557434</v>
      </c>
      <c r="X117">
        <v>0.57397347688674927</v>
      </c>
      <c r="Y117">
        <v>0.53348350524902344</v>
      </c>
      <c r="Z117">
        <v>9.2234956100583076E-3</v>
      </c>
      <c r="AA117">
        <v>0.36333960294723511</v>
      </c>
      <c r="AB117">
        <v>0.84791779518127441</v>
      </c>
      <c r="AC117">
        <v>0.28745287656784058</v>
      </c>
      <c r="AD117">
        <v>0.95901215076446533</v>
      </c>
      <c r="AE117">
        <v>0.92165201902389526</v>
      </c>
      <c r="AF117">
        <v>0.73403644561767578</v>
      </c>
      <c r="AG117">
        <v>0.19472749531269073</v>
      </c>
      <c r="AH117">
        <v>0.63275998830795288</v>
      </c>
      <c r="AI117">
        <v>0.81796497106552124</v>
      </c>
      <c r="AJ117">
        <v>0.21393804252147675</v>
      </c>
      <c r="AK117">
        <v>0.55183392763137817</v>
      </c>
      <c r="AL117">
        <v>0.51811933517456055</v>
      </c>
      <c r="AM117">
        <v>0.72606408596038818</v>
      </c>
      <c r="AN117">
        <v>0.64484131336212158</v>
      </c>
      <c r="AO117">
        <v>0.80296260118484497</v>
      </c>
      <c r="AP117">
        <v>0.79068458080291748</v>
      </c>
      <c r="AQ117">
        <v>2.609258284792304E-3</v>
      </c>
      <c r="AR117">
        <v>0.41174972057342529</v>
      </c>
      <c r="AS117">
        <v>0.63079345226287842</v>
      </c>
      <c r="AT117">
        <v>0.63605737686157227</v>
      </c>
      <c r="AU117">
        <v>0.41058054566383362</v>
      </c>
      <c r="AV117">
        <v>0.28685203194618225</v>
      </c>
      <c r="AW117">
        <v>0.2825792133808136</v>
      </c>
      <c r="AX117">
        <v>0.12396897375583649</v>
      </c>
      <c r="AY117">
        <v>0.12040109932422638</v>
      </c>
      <c r="AZ117">
        <v>0.77958804368972778</v>
      </c>
      <c r="BA117">
        <v>0.60850691795349121</v>
      </c>
      <c r="BB117">
        <v>0.919952392578125</v>
      </c>
      <c r="BC117">
        <v>0.41471394896507263</v>
      </c>
      <c r="BD117">
        <v>0.46862289309501648</v>
      </c>
      <c r="BE117">
        <v>0.53194111585617065</v>
      </c>
      <c r="BF117">
        <v>0.48231986165046692</v>
      </c>
      <c r="BG117">
        <v>0.79174494743347168</v>
      </c>
      <c r="BH117">
        <v>0.71990847587585449</v>
      </c>
      <c r="BI117">
        <v>0.65482175350189209</v>
      </c>
      <c r="BJ117">
        <v>0.65967535972595215</v>
      </c>
      <c r="BK117">
        <v>0.60314971208572388</v>
      </c>
      <c r="BO117" t="s">
        <v>117</v>
      </c>
      <c r="BP117">
        <v>65</v>
      </c>
      <c r="BQ117">
        <v>135.13513513513522</v>
      </c>
    </row>
    <row r="118" spans="2:69">
      <c r="B118" t="s">
        <v>99</v>
      </c>
      <c r="C118">
        <v>50</v>
      </c>
      <c r="D118">
        <v>1</v>
      </c>
      <c r="E118">
        <v>140.35087719298267</v>
      </c>
      <c r="O118" t="s">
        <v>99</v>
      </c>
      <c r="P118">
        <v>0.24363166093826294</v>
      </c>
      <c r="Q118">
        <v>6.6939361393451691E-2</v>
      </c>
      <c r="R118">
        <v>0.1594775915145874</v>
      </c>
      <c r="S118">
        <v>4.5455433428287506E-2</v>
      </c>
      <c r="T118">
        <v>0.84013819694519043</v>
      </c>
      <c r="U118">
        <v>0.44431790709495544</v>
      </c>
      <c r="V118">
        <v>0.29653218388557434</v>
      </c>
      <c r="X118">
        <v>0.59678202867507935</v>
      </c>
      <c r="Y118">
        <v>0.10250662267208099</v>
      </c>
      <c r="Z118">
        <v>9.0600289404392242E-2</v>
      </c>
      <c r="AA118">
        <v>0.86257827281951904</v>
      </c>
      <c r="AB118">
        <v>0.37583634257316589</v>
      </c>
      <c r="AC118">
        <v>3.5314090549945831E-2</v>
      </c>
      <c r="AD118">
        <v>0.31372278928756714</v>
      </c>
      <c r="AE118">
        <v>0.26330924034118652</v>
      </c>
      <c r="AF118">
        <v>0.45555412769317627</v>
      </c>
      <c r="AG118">
        <v>1.8071867525577545E-2</v>
      </c>
      <c r="AH118">
        <v>0.13726980984210968</v>
      </c>
      <c r="AI118">
        <v>0.2154175192117691</v>
      </c>
      <c r="AJ118">
        <v>0.80203056335449219</v>
      </c>
      <c r="AK118">
        <v>0.1083354577422142</v>
      </c>
      <c r="AL118">
        <v>0.65721923112869263</v>
      </c>
      <c r="AM118">
        <v>0.17421749234199524</v>
      </c>
      <c r="AN118">
        <v>0.14163404703140259</v>
      </c>
      <c r="AO118">
        <v>0.20810537040233612</v>
      </c>
      <c r="AP118">
        <v>0.20217123627662659</v>
      </c>
      <c r="AQ118">
        <v>4.2058862745761871E-2</v>
      </c>
      <c r="AR118">
        <v>0.79263925552368164</v>
      </c>
      <c r="AS118">
        <v>0.13787345588207245</v>
      </c>
      <c r="AT118">
        <v>0.13841898739337921</v>
      </c>
      <c r="AU118">
        <v>6.5269201993942261E-2</v>
      </c>
      <c r="AV118">
        <v>3.5231713205575943E-2</v>
      </c>
      <c r="AW118">
        <v>3.4375164657831192E-2</v>
      </c>
      <c r="AX118">
        <v>8.2469424232840538E-3</v>
      </c>
      <c r="AY118">
        <v>7.8448820859193802E-3</v>
      </c>
      <c r="AZ118">
        <v>0.19725079834461212</v>
      </c>
      <c r="BA118">
        <v>0.13105247914791107</v>
      </c>
      <c r="BB118">
        <v>0.33354026079177856</v>
      </c>
      <c r="BC118">
        <v>0.78953254222869873</v>
      </c>
      <c r="BD118">
        <v>0.71734380722045898</v>
      </c>
      <c r="BE118">
        <v>0.10062042623758316</v>
      </c>
      <c r="BF118">
        <v>0.69999831914901733</v>
      </c>
      <c r="BG118">
        <v>0.20278239250183105</v>
      </c>
      <c r="BH118">
        <v>0.17168544232845306</v>
      </c>
      <c r="BI118">
        <v>0.1456248015165329</v>
      </c>
      <c r="BJ118">
        <v>0.14741858839988708</v>
      </c>
      <c r="BK118">
        <v>0.12499949336051941</v>
      </c>
      <c r="BO118" t="s">
        <v>117</v>
      </c>
      <c r="BP118">
        <v>65</v>
      </c>
      <c r="BQ118">
        <v>197.1830985915492</v>
      </c>
    </row>
    <row r="119" spans="2:69">
      <c r="B119" t="s">
        <v>99</v>
      </c>
      <c r="C119">
        <v>50</v>
      </c>
      <c r="D119">
        <v>1</v>
      </c>
      <c r="E119">
        <v>29.702970297029747</v>
      </c>
      <c r="O119" t="s">
        <v>99</v>
      </c>
      <c r="P119">
        <v>0.49512293934822083</v>
      </c>
      <c r="Q119">
        <v>0.18495763838291168</v>
      </c>
      <c r="R119">
        <v>0.36048811674118042</v>
      </c>
      <c r="S119">
        <v>0.13730539381504059</v>
      </c>
      <c r="T119">
        <v>0.71823173761367798</v>
      </c>
      <c r="U119">
        <v>0.77792918682098389</v>
      </c>
      <c r="V119">
        <v>0.57397347688674927</v>
      </c>
      <c r="W119">
        <v>0.59678202867507935</v>
      </c>
      <c r="Y119">
        <v>0.25680971145629883</v>
      </c>
      <c r="Z119">
        <v>4.0845096111297607E-2</v>
      </c>
      <c r="AA119">
        <v>0.69512981176376343</v>
      </c>
      <c r="AB119">
        <v>0.68258267641067505</v>
      </c>
      <c r="AC119">
        <v>0.11310374736785889</v>
      </c>
      <c r="AD119">
        <v>0.59754902124404907</v>
      </c>
      <c r="AE119">
        <v>0.52457964420318604</v>
      </c>
      <c r="AF119">
        <v>0.78533482551574707</v>
      </c>
      <c r="AG119">
        <v>6.7733876407146454E-2</v>
      </c>
      <c r="AH119">
        <v>0.32158017158508301</v>
      </c>
      <c r="AI119">
        <v>0.45089900493621826</v>
      </c>
      <c r="AJ119">
        <v>0.46634519100189209</v>
      </c>
      <c r="AK119">
        <v>0.2680065929889679</v>
      </c>
      <c r="AL119">
        <v>0.91217362880706787</v>
      </c>
      <c r="AM119">
        <v>0.38541284203529358</v>
      </c>
      <c r="AN119">
        <v>0.32935023307800293</v>
      </c>
      <c r="AO119">
        <v>0.43993425369262695</v>
      </c>
      <c r="AP119">
        <v>0.43152204155921936</v>
      </c>
      <c r="AQ119">
        <v>1.5314482152462006E-2</v>
      </c>
      <c r="AR119">
        <v>0.76369452476501465</v>
      </c>
      <c r="AS119">
        <v>0.32266288995742798</v>
      </c>
      <c r="AT119">
        <v>0.32363036274909973</v>
      </c>
      <c r="AU119">
        <v>0.18136218190193176</v>
      </c>
      <c r="AV119">
        <v>0.11287757754325867</v>
      </c>
      <c r="AW119">
        <v>0.11074055731296539</v>
      </c>
      <c r="AX119">
        <v>3.7287145853042603E-2</v>
      </c>
      <c r="AY119">
        <v>3.5900644958019257E-2</v>
      </c>
      <c r="AZ119">
        <v>0.42381742596626282</v>
      </c>
      <c r="BA119">
        <v>0.31031069159507751</v>
      </c>
      <c r="BB119">
        <v>0.6239510178565979</v>
      </c>
      <c r="BC119">
        <v>0.76756918430328369</v>
      </c>
      <c r="BD119">
        <v>0.84273850917816162</v>
      </c>
      <c r="BE119">
        <v>0.25311949849128723</v>
      </c>
      <c r="BF119">
        <v>0.8615373969078064</v>
      </c>
      <c r="BG119">
        <v>0.43194302916526794</v>
      </c>
      <c r="BH119">
        <v>0.38136383891105652</v>
      </c>
      <c r="BI119">
        <v>0.33638602495193481</v>
      </c>
      <c r="BJ119">
        <v>0.33945134282112122</v>
      </c>
      <c r="BK119">
        <v>0.29920467734336853</v>
      </c>
      <c r="BO119" t="s">
        <v>117</v>
      </c>
      <c r="BP119">
        <v>65</v>
      </c>
      <c r="BQ119">
        <v>89.045936395759767</v>
      </c>
    </row>
    <row r="120" spans="2:69">
      <c r="B120" t="s">
        <v>99</v>
      </c>
      <c r="C120">
        <v>50</v>
      </c>
      <c r="D120">
        <v>1</v>
      </c>
      <c r="E120">
        <v>59.541984732824496</v>
      </c>
      <c r="O120" t="s">
        <v>99</v>
      </c>
      <c r="P120">
        <v>0.60314971208572388</v>
      </c>
      <c r="Q120">
        <v>0.81677967309951782</v>
      </c>
      <c r="R120">
        <v>0.79693692922592163</v>
      </c>
      <c r="S120">
        <v>0.69300919771194458</v>
      </c>
      <c r="T120">
        <v>0.14345216751098633</v>
      </c>
      <c r="U120">
        <v>0.36703202128410339</v>
      </c>
      <c r="V120">
        <v>0.53348350524902344</v>
      </c>
      <c r="W120">
        <v>0.10250662267208099</v>
      </c>
      <c r="X120">
        <v>0.25680971145629883</v>
      </c>
      <c r="Z120">
        <v>1.0826115030795336E-3</v>
      </c>
      <c r="AA120">
        <v>0.13473212718963623</v>
      </c>
      <c r="AB120">
        <v>0.43304699659347534</v>
      </c>
      <c r="AC120">
        <v>0.62214720249176025</v>
      </c>
      <c r="AD120">
        <v>0.5110662579536438</v>
      </c>
      <c r="AE120">
        <v>0.58336901664733887</v>
      </c>
      <c r="AF120">
        <v>0.35561719536781311</v>
      </c>
      <c r="AG120">
        <v>0.46953427791595459</v>
      </c>
      <c r="AH120">
        <v>0.86746799945831299</v>
      </c>
      <c r="AI120">
        <v>1</v>
      </c>
      <c r="AJ120">
        <v>6.6318318247795105E-2</v>
      </c>
      <c r="AK120">
        <v>0.97095483541488647</v>
      </c>
      <c r="AL120">
        <v>0.22307318449020386</v>
      </c>
      <c r="AM120">
        <v>0.75</v>
      </c>
      <c r="AN120">
        <v>0.85375863313674927</v>
      </c>
      <c r="AO120">
        <v>1</v>
      </c>
      <c r="AP120">
        <v>0.69524657726287842</v>
      </c>
      <c r="AQ120">
        <v>2.1150241082068533E-4</v>
      </c>
      <c r="AR120">
        <v>0.16061295568943024</v>
      </c>
      <c r="AS120">
        <v>0.86482208967208862</v>
      </c>
      <c r="AT120">
        <v>0.86403381824493408</v>
      </c>
      <c r="AU120">
        <v>0.8128238320350647</v>
      </c>
      <c r="AV120">
        <v>0.62541776895523071</v>
      </c>
      <c r="AW120">
        <v>0.6214640736579895</v>
      </c>
      <c r="AX120">
        <v>0.33304965496063232</v>
      </c>
      <c r="AY120">
        <v>0.32815521955490112</v>
      </c>
      <c r="AZ120">
        <v>0.70663487911224365</v>
      </c>
      <c r="BA120">
        <v>0.88584607839584351</v>
      </c>
      <c r="BB120">
        <v>0.4812258780002594</v>
      </c>
      <c r="BC120">
        <v>0.16316643357276917</v>
      </c>
      <c r="BD120">
        <v>0.19274349510669708</v>
      </c>
      <c r="BE120">
        <v>0.98880600929260254</v>
      </c>
      <c r="BF120">
        <v>0.20162117481231689</v>
      </c>
      <c r="BG120">
        <v>1</v>
      </c>
      <c r="BH120">
        <v>0.76526725292205811</v>
      </c>
      <c r="BI120">
        <v>0.84057837724685669</v>
      </c>
      <c r="BJ120">
        <v>0.84250986576080322</v>
      </c>
      <c r="BK120">
        <v>0.90513324737548828</v>
      </c>
      <c r="BO120" t="s">
        <v>117</v>
      </c>
      <c r="BP120">
        <v>65</v>
      </c>
      <c r="BQ120">
        <v>137.57961783439481</v>
      </c>
    </row>
    <row r="121" spans="2:69">
      <c r="B121" t="s">
        <v>99</v>
      </c>
      <c r="C121">
        <v>50</v>
      </c>
      <c r="D121">
        <v>1</v>
      </c>
      <c r="E121">
        <v>66.331658291457629</v>
      </c>
      <c r="O121" t="s">
        <v>99</v>
      </c>
      <c r="P121" s="1">
        <v>6.1107487417757511E-3</v>
      </c>
      <c r="Q121">
        <v>4.3389984057284892E-4</v>
      </c>
      <c r="R121">
        <v>2.6205116882920265E-3</v>
      </c>
      <c r="S121">
        <v>1.9206188153475523E-4</v>
      </c>
      <c r="T121">
        <v>7.3373273015022278E-2</v>
      </c>
      <c r="U121">
        <v>2.1538102999329567E-2</v>
      </c>
      <c r="V121">
        <v>9.2234956100583076E-3</v>
      </c>
      <c r="W121">
        <v>9.0600289404392242E-2</v>
      </c>
      <c r="X121">
        <v>4.0845096111297607E-2</v>
      </c>
      <c r="Y121">
        <v>1.0826115030795336E-3</v>
      </c>
      <c r="AA121">
        <v>7.2527386248111725E-2</v>
      </c>
      <c r="AB121">
        <v>1.4981796965003014E-2</v>
      </c>
      <c r="AC121">
        <v>1.1400849325582385E-4</v>
      </c>
      <c r="AD121">
        <v>1.0305528528988361E-2</v>
      </c>
      <c r="AE121">
        <v>7.1683214046061039E-3</v>
      </c>
      <c r="AF121">
        <v>2.2331565618515015E-2</v>
      </c>
      <c r="AG121">
        <v>2.980515819217544E-5</v>
      </c>
      <c r="AH121">
        <v>1.9755107350647449E-3</v>
      </c>
      <c r="AI121">
        <v>4.7051054425537586E-3</v>
      </c>
      <c r="AJ121">
        <v>0.12381356954574585</v>
      </c>
      <c r="AK121">
        <v>1.2127959635108709E-3</v>
      </c>
      <c r="AL121">
        <v>4.9984075129032135E-2</v>
      </c>
      <c r="AM121">
        <v>3.1196682248264551E-3</v>
      </c>
      <c r="AN121">
        <v>2.0769925322383642E-3</v>
      </c>
      <c r="AO121">
        <v>4.4147670269012451E-3</v>
      </c>
      <c r="AP121">
        <v>4.2454828508198261E-3</v>
      </c>
      <c r="AQ121">
        <v>0.67558020353317261</v>
      </c>
      <c r="AR121">
        <v>6.7585870623588562E-2</v>
      </c>
      <c r="AS121">
        <v>2.0134916994720697E-3</v>
      </c>
      <c r="AT121">
        <v>1.9932959694415331E-3</v>
      </c>
      <c r="AU121">
        <v>4.1378731839358807E-4</v>
      </c>
      <c r="AV121">
        <v>1.1402870586607605E-4</v>
      </c>
      <c r="AW121">
        <v>1.0896089224843308E-4</v>
      </c>
      <c r="AX121">
        <v>7.1974068305280525E-6</v>
      </c>
      <c r="AY121">
        <v>6.6520965447125491E-6</v>
      </c>
      <c r="AZ121">
        <v>4.0672668255865574E-3</v>
      </c>
      <c r="BA121">
        <v>1.815701019950211E-3</v>
      </c>
      <c r="BB121">
        <v>1.1635193601250648E-2</v>
      </c>
      <c r="BC121">
        <v>7.0135176181793213E-2</v>
      </c>
      <c r="BD121">
        <v>5.7883419096469879E-2</v>
      </c>
      <c r="BE121">
        <v>1.0477122850716114E-3</v>
      </c>
      <c r="BF121">
        <v>5.6424744427204132E-2</v>
      </c>
      <c r="BG121">
        <v>4.2205173522233963E-3</v>
      </c>
      <c r="BH121">
        <v>3.0539731960743666E-3</v>
      </c>
      <c r="BI121">
        <v>2.1869996562600136E-3</v>
      </c>
      <c r="BJ121">
        <v>2.2242458071559668E-3</v>
      </c>
      <c r="BK121">
        <v>1.649731770157814E-3</v>
      </c>
    </row>
    <row r="122" spans="2:69">
      <c r="B122" t="s">
        <v>99</v>
      </c>
      <c r="C122">
        <v>50</v>
      </c>
      <c r="D122">
        <v>1</v>
      </c>
      <c r="E122">
        <v>259.6491228070177</v>
      </c>
      <c r="O122" t="s">
        <v>99</v>
      </c>
      <c r="P122">
        <v>0.30265232920646667</v>
      </c>
      <c r="Q122">
        <v>9.0625762939453125E-2</v>
      </c>
      <c r="R122">
        <v>0.20375461876392365</v>
      </c>
      <c r="S122">
        <v>6.3229747116565704E-2</v>
      </c>
      <c r="T122">
        <v>0.96519577503204346</v>
      </c>
      <c r="U122">
        <v>0.52895492315292358</v>
      </c>
      <c r="V122">
        <v>0.36333960294723511</v>
      </c>
      <c r="W122">
        <v>0.86257827281951904</v>
      </c>
      <c r="X122">
        <v>0.69512981176376343</v>
      </c>
      <c r="Y122">
        <v>0.13473212718963623</v>
      </c>
      <c r="Z122">
        <v>7.2527386248111725E-2</v>
      </c>
      <c r="AB122">
        <v>0.45292526483535767</v>
      </c>
      <c r="AC122">
        <v>5.0012949854135513E-2</v>
      </c>
      <c r="AD122">
        <v>0.38292673230171204</v>
      </c>
      <c r="AE122">
        <v>0.3253500759601593</v>
      </c>
      <c r="AF122">
        <v>0.54151195287704468</v>
      </c>
      <c r="AG122">
        <v>2.685910277068615E-2</v>
      </c>
      <c r="AH122">
        <v>0.17699648439884186</v>
      </c>
      <c r="AI122">
        <v>0.26991572976112366</v>
      </c>
      <c r="AJ122">
        <v>0.6929742693901062</v>
      </c>
      <c r="AK122">
        <v>0.14188003540039063</v>
      </c>
      <c r="AL122">
        <v>0.76025235652923584</v>
      </c>
      <c r="AM122">
        <v>0.22131934762001038</v>
      </c>
      <c r="AN122">
        <v>0.1823267936706543</v>
      </c>
      <c r="AO122">
        <v>0.26132836937904358</v>
      </c>
      <c r="AP122">
        <v>0.25425577163696289</v>
      </c>
      <c r="AQ122">
        <v>3.1552247703075409E-2</v>
      </c>
      <c r="AR122">
        <v>0.90976172685623169</v>
      </c>
      <c r="AS122">
        <v>0.17766770720481873</v>
      </c>
      <c r="AT122">
        <v>0.17842561006546021</v>
      </c>
      <c r="AU122">
        <v>8.8495649397373199E-2</v>
      </c>
      <c r="AV122">
        <v>4.9887824803590775E-2</v>
      </c>
      <c r="AW122">
        <v>4.8745788633823395E-2</v>
      </c>
      <c r="AX122">
        <v>1.2989402748644352E-2</v>
      </c>
      <c r="AY122">
        <v>1.2398692779242992E-2</v>
      </c>
      <c r="AZ122">
        <v>0.24843300879001617</v>
      </c>
      <c r="BA122">
        <v>0.16943672299385071</v>
      </c>
      <c r="BB122">
        <v>0.4053993821144104</v>
      </c>
      <c r="BC122">
        <v>0.90400952100753784</v>
      </c>
      <c r="BD122">
        <v>0.8259197473526001</v>
      </c>
      <c r="BE122">
        <v>0.13238765299320221</v>
      </c>
      <c r="BF122">
        <v>0.80646759271621704</v>
      </c>
      <c r="BG122">
        <v>0.25504481792449951</v>
      </c>
      <c r="BH122">
        <v>0.21826517581939697</v>
      </c>
      <c r="BI122">
        <v>0.18715061247348785</v>
      </c>
      <c r="BJ122">
        <v>0.18934817612171173</v>
      </c>
      <c r="BK122">
        <v>0.16210521757602692</v>
      </c>
    </row>
    <row r="123" spans="2:69">
      <c r="B123" t="s">
        <v>99</v>
      </c>
      <c r="C123">
        <v>50</v>
      </c>
      <c r="D123">
        <v>1</v>
      </c>
      <c r="E123">
        <v>182.02247191011224</v>
      </c>
      <c r="O123" t="s">
        <v>99</v>
      </c>
      <c r="P123">
        <v>0.74893790483474731</v>
      </c>
      <c r="Q123">
        <v>0.33070841431617737</v>
      </c>
      <c r="R123">
        <v>0.57468640804290771</v>
      </c>
      <c r="S123">
        <v>0.25854006409645081</v>
      </c>
      <c r="T123">
        <v>0.47094044089317322</v>
      </c>
      <c r="U123">
        <v>0.87647956609725952</v>
      </c>
      <c r="V123">
        <v>0.84791779518127441</v>
      </c>
      <c r="W123">
        <v>0.37583634257316589</v>
      </c>
      <c r="X123">
        <v>0.68258267641067505</v>
      </c>
      <c r="Y123">
        <v>0.43304699659347534</v>
      </c>
      <c r="Z123">
        <v>1.4981796965003014E-2</v>
      </c>
      <c r="AA123">
        <v>0.45292526483535767</v>
      </c>
      <c r="AC123">
        <v>0.22023703157901764</v>
      </c>
      <c r="AD123">
        <v>0.87884175777435303</v>
      </c>
      <c r="AE123">
        <v>0.78613150119781494</v>
      </c>
      <c r="AF123">
        <v>0.86262017488479614</v>
      </c>
      <c r="AG123">
        <v>0.14404816925525665</v>
      </c>
      <c r="AH123">
        <v>0.52244395017623901</v>
      </c>
      <c r="AI123">
        <v>0.69325524568557739</v>
      </c>
      <c r="AJ123">
        <v>0.27821704745292664</v>
      </c>
      <c r="AK123">
        <v>0.44891789555549622</v>
      </c>
      <c r="AL123">
        <v>0.62204080820083618</v>
      </c>
      <c r="AM123">
        <v>0.60771417617797852</v>
      </c>
      <c r="AN123">
        <v>0.53295236825942993</v>
      </c>
      <c r="AO123">
        <v>0.6789059042930603</v>
      </c>
      <c r="AP123">
        <v>0.66707587242126465</v>
      </c>
      <c r="AQ123">
        <v>4.6408660709857941E-3</v>
      </c>
      <c r="AR123">
        <v>0.50712084770202637</v>
      </c>
      <c r="AS123">
        <v>0.52315175533294678</v>
      </c>
      <c r="AT123">
        <v>0.5252724289894104</v>
      </c>
      <c r="AU123">
        <v>0.32524776458740234</v>
      </c>
      <c r="AV123">
        <v>0.21973235905170441</v>
      </c>
      <c r="AW123">
        <v>0.21616025269031525</v>
      </c>
      <c r="AX123">
        <v>8.8089309632778168E-2</v>
      </c>
      <c r="AY123">
        <v>8.5326448082923889E-2</v>
      </c>
      <c r="AZ123">
        <v>0.65683233737945557</v>
      </c>
      <c r="BA123">
        <v>0.50714057683944702</v>
      </c>
      <c r="BB123">
        <v>0.91463249921798706</v>
      </c>
      <c r="BC123">
        <v>0.50953131914138794</v>
      </c>
      <c r="BD123">
        <v>0.56973069906234741</v>
      </c>
      <c r="BE123">
        <v>0.42823508381843567</v>
      </c>
      <c r="BF123">
        <v>0.58362466096878052</v>
      </c>
      <c r="BG123">
        <v>0.66824227571487427</v>
      </c>
      <c r="BH123">
        <v>0.60200542211532593</v>
      </c>
      <c r="BI123">
        <v>0.54251772165298462</v>
      </c>
      <c r="BJ123">
        <v>0.54701203107833862</v>
      </c>
      <c r="BK123">
        <v>0.49235999584197998</v>
      </c>
    </row>
    <row r="124" spans="2:69">
      <c r="B124" t="s">
        <v>99</v>
      </c>
      <c r="C124">
        <v>50</v>
      </c>
      <c r="D124">
        <v>1</v>
      </c>
      <c r="E124">
        <v>65.529010238908015</v>
      </c>
      <c r="O124" t="s">
        <v>99</v>
      </c>
      <c r="P124">
        <v>0.34664657711982727</v>
      </c>
      <c r="Q124">
        <v>0.76717787981033325</v>
      </c>
      <c r="R124">
        <v>0.48541900515556335</v>
      </c>
      <c r="S124">
        <v>0.90037643909454346</v>
      </c>
      <c r="T124">
        <v>5.4129809141159058E-2</v>
      </c>
      <c r="U124">
        <v>0.17815940082073212</v>
      </c>
      <c r="V124">
        <v>0.28745287656784058</v>
      </c>
      <c r="W124">
        <v>3.5314090549945831E-2</v>
      </c>
      <c r="X124">
        <v>0.11310374736785889</v>
      </c>
      <c r="Y124">
        <v>0.62214720249176025</v>
      </c>
      <c r="Z124">
        <v>1.1400849325582385E-4</v>
      </c>
      <c r="AA124">
        <v>5.0012949854135513E-2</v>
      </c>
      <c r="AB124">
        <v>0.22023703157901764</v>
      </c>
      <c r="AD124">
        <v>0.2705705463886261</v>
      </c>
      <c r="AE124">
        <v>0.32262301445007324</v>
      </c>
      <c r="AF124">
        <v>0.17120064795017242</v>
      </c>
      <c r="AG124">
        <v>0.78572636842727661</v>
      </c>
      <c r="AH124">
        <v>0.53312033414840698</v>
      </c>
      <c r="AI124">
        <v>0.38493868708610535</v>
      </c>
      <c r="AJ124">
        <v>2.0238716155290604E-2</v>
      </c>
      <c r="AK124">
        <v>0.60652071237564087</v>
      </c>
      <c r="AL124">
        <v>9.4602741301059723E-2</v>
      </c>
      <c r="AM124">
        <v>0.45599460601806641</v>
      </c>
      <c r="AN124">
        <v>0.52433121204376221</v>
      </c>
      <c r="AO124">
        <v>0.396697998046875</v>
      </c>
      <c r="AP124">
        <v>0.4074614942073822</v>
      </c>
      <c r="AQ124">
        <v>1.6696432794560678E-5</v>
      </c>
      <c r="AR124">
        <v>6.2459342181682587E-2</v>
      </c>
      <c r="AS124">
        <v>0.5299830436706543</v>
      </c>
      <c r="AT124">
        <v>0.53138619661331177</v>
      </c>
      <c r="AU124">
        <v>0.76905125379562378</v>
      </c>
      <c r="AV124">
        <v>0.99649012088775635</v>
      </c>
      <c r="AW124">
        <v>0.98577266931533813</v>
      </c>
      <c r="AX124">
        <v>0.5967671275138855</v>
      </c>
      <c r="AY124">
        <v>0.59193187952041626</v>
      </c>
      <c r="AZ124">
        <v>0.41579905152320862</v>
      </c>
      <c r="BA124">
        <v>0.54539889097213745</v>
      </c>
      <c r="BB124">
        <v>0.25265684723854065</v>
      </c>
      <c r="BC124">
        <v>6.3676811754703522E-2</v>
      </c>
      <c r="BD124">
        <v>7.8660048544406891E-2</v>
      </c>
      <c r="BE124">
        <v>0.62307447195053101</v>
      </c>
      <c r="BF124">
        <v>8.3238273859024048E-2</v>
      </c>
      <c r="BG124">
        <v>0.40574678778648376</v>
      </c>
      <c r="BH124">
        <v>0.46109560132026672</v>
      </c>
      <c r="BI124">
        <v>0.51541787385940552</v>
      </c>
      <c r="BJ124">
        <v>0.51142013072967529</v>
      </c>
      <c r="BK124">
        <v>0.55917263031005859</v>
      </c>
    </row>
    <row r="125" spans="2:69">
      <c r="B125" t="s">
        <v>99</v>
      </c>
      <c r="C125">
        <v>50</v>
      </c>
      <c r="D125">
        <v>1</v>
      </c>
      <c r="E125">
        <v>18.274111675126669</v>
      </c>
      <c r="O125" t="s">
        <v>99</v>
      </c>
      <c r="P125">
        <v>0.848682701587677</v>
      </c>
      <c r="Q125">
        <v>0.39555659890174866</v>
      </c>
      <c r="R125">
        <v>0.66238021850585938</v>
      </c>
      <c r="S125">
        <v>0.31434071063995361</v>
      </c>
      <c r="T125">
        <v>0.39948004484176636</v>
      </c>
      <c r="U125">
        <v>0.77593594789505005</v>
      </c>
      <c r="V125">
        <v>0.95901215076446533</v>
      </c>
      <c r="W125">
        <v>0.31372278928756714</v>
      </c>
      <c r="X125">
        <v>0.59754902124404907</v>
      </c>
      <c r="Y125">
        <v>0.5110662579536438</v>
      </c>
      <c r="Z125">
        <v>1.0305528528988361E-2</v>
      </c>
      <c r="AA125">
        <v>0.38292673230171204</v>
      </c>
      <c r="AB125">
        <v>0.87884175777435303</v>
      </c>
      <c r="AC125">
        <v>0.2705705463886261</v>
      </c>
      <c r="AE125">
        <v>0.88917279243469238</v>
      </c>
      <c r="AF125">
        <v>0.76210886240005493</v>
      </c>
      <c r="AG125">
        <v>0.18183945119380951</v>
      </c>
      <c r="AH125">
        <v>0.60455191135406494</v>
      </c>
      <c r="AI125">
        <v>0.78875052928924561</v>
      </c>
      <c r="AJ125">
        <v>0.22767095267772675</v>
      </c>
      <c r="AK125">
        <v>0.5239291787147522</v>
      </c>
      <c r="AL125">
        <v>0.54067015647888184</v>
      </c>
      <c r="AM125">
        <v>0.69757890701293945</v>
      </c>
      <c r="AN125">
        <v>0.61758482456207275</v>
      </c>
      <c r="AO125">
        <v>0.77359700202941895</v>
      </c>
      <c r="AP125">
        <v>0.76106023788452148</v>
      </c>
      <c r="AQ125">
        <v>2.9767341911792755E-3</v>
      </c>
      <c r="AR125">
        <v>0.43259778618812561</v>
      </c>
      <c r="AS125">
        <v>0.60850691795349121</v>
      </c>
      <c r="AT125">
        <v>0.60860532522201538</v>
      </c>
      <c r="AU125">
        <v>0.38940572738647461</v>
      </c>
      <c r="AV125">
        <v>0.26997819542884827</v>
      </c>
      <c r="AW125">
        <v>0.26585745811462402</v>
      </c>
      <c r="AX125">
        <v>0.11473770439624786</v>
      </c>
      <c r="AY125">
        <v>0.11136180907487869</v>
      </c>
      <c r="AZ125">
        <v>0.75</v>
      </c>
      <c r="BA125">
        <v>0.5875697135925293</v>
      </c>
      <c r="BB125">
        <v>0.95485877990722656</v>
      </c>
      <c r="BC125">
        <v>0.43534678220748901</v>
      </c>
      <c r="BD125">
        <v>0.49069225788116455</v>
      </c>
      <c r="BE125">
        <v>0.5</v>
      </c>
      <c r="BF125">
        <v>0.50433796644210815</v>
      </c>
      <c r="BG125">
        <v>0.76230239868164063</v>
      </c>
      <c r="BH125">
        <v>0.69150000810623169</v>
      </c>
      <c r="BI125">
        <v>0.62788963317871094</v>
      </c>
      <c r="BJ125">
        <v>0.63244414329528809</v>
      </c>
      <c r="BK125">
        <v>0.56788903474807739</v>
      </c>
    </row>
    <row r="126" spans="2:69">
      <c r="B126" t="s">
        <v>99</v>
      </c>
      <c r="C126">
        <v>50</v>
      </c>
      <c r="D126">
        <v>1</v>
      </c>
      <c r="E126">
        <v>14.457831325301019</v>
      </c>
      <c r="O126" t="s">
        <v>99</v>
      </c>
      <c r="P126">
        <v>0.94868671894073486</v>
      </c>
      <c r="Q126">
        <v>0.46082380414009094</v>
      </c>
      <c r="R126">
        <v>0.74710005521774292</v>
      </c>
      <c r="S126">
        <v>0.37144675850868225</v>
      </c>
      <c r="T126">
        <v>0.34049543738365173</v>
      </c>
      <c r="U126">
        <v>0.69104844331741333</v>
      </c>
      <c r="V126">
        <v>0.92165201902389526</v>
      </c>
      <c r="W126">
        <v>0.26330924034118652</v>
      </c>
      <c r="X126">
        <v>0.52457964420318604</v>
      </c>
      <c r="Y126">
        <v>0.58336901664733887</v>
      </c>
      <c r="Z126">
        <v>7.1683214046061039E-3</v>
      </c>
      <c r="AA126">
        <v>0.3253500759601593</v>
      </c>
      <c r="AB126">
        <v>0.78613150119781494</v>
      </c>
      <c r="AC126">
        <v>0.32262301445007324</v>
      </c>
      <c r="AD126">
        <v>0.88917279243469238</v>
      </c>
      <c r="AF126">
        <v>0.67723709344863892</v>
      </c>
      <c r="AG126">
        <v>0.22194871306419373</v>
      </c>
      <c r="AH126">
        <v>0.69524657726287842</v>
      </c>
      <c r="AI126">
        <v>0.88172626495361328</v>
      </c>
      <c r="AJ126">
        <v>0.18748068809509277</v>
      </c>
      <c r="AK126">
        <v>0.60314971208572388</v>
      </c>
      <c r="AL126">
        <v>0.47144743800163269</v>
      </c>
      <c r="AM126">
        <v>0.78459525108337402</v>
      </c>
      <c r="AN126">
        <v>0.69976574182510376</v>
      </c>
      <c r="AO126">
        <v>0.86554425954818726</v>
      </c>
      <c r="AP126">
        <v>0.85195827484130859</v>
      </c>
      <c r="AQ126">
        <v>1.9375468837097287E-3</v>
      </c>
      <c r="AR126">
        <v>0.37071794271469116</v>
      </c>
      <c r="AS126">
        <v>1</v>
      </c>
      <c r="AT126">
        <v>0.69056844711303711</v>
      </c>
      <c r="AU126">
        <v>0.45466217398643494</v>
      </c>
      <c r="AV126">
        <v>0.32193732261657715</v>
      </c>
      <c r="AW126">
        <v>0.31732141971588135</v>
      </c>
      <c r="AX126">
        <v>0.1438329815864563</v>
      </c>
      <c r="AY126">
        <v>0.13984541594982147</v>
      </c>
      <c r="AZ126">
        <v>0.84014004468917847</v>
      </c>
      <c r="BA126">
        <v>1</v>
      </c>
      <c r="BB126">
        <v>0.85410070419311523</v>
      </c>
      <c r="BC126">
        <v>0.37360161542892456</v>
      </c>
      <c r="BD126">
        <v>0.42435988783836365</v>
      </c>
      <c r="BE126">
        <v>0.56472474336624146</v>
      </c>
      <c r="BF126">
        <v>0.43744060397148132</v>
      </c>
      <c r="BG126">
        <v>0.85344815254211426</v>
      </c>
      <c r="BH126">
        <v>0.77799415588378906</v>
      </c>
      <c r="BI126">
        <v>0.71061050891876221</v>
      </c>
      <c r="BJ126">
        <v>0.71563851833343506</v>
      </c>
      <c r="BK126">
        <v>1</v>
      </c>
    </row>
    <row r="127" spans="2:69">
      <c r="B127" t="s">
        <v>99</v>
      </c>
      <c r="C127">
        <v>50</v>
      </c>
      <c r="D127">
        <v>2</v>
      </c>
      <c r="E127">
        <v>351.3513513513513</v>
      </c>
      <c r="O127" t="s">
        <v>115</v>
      </c>
      <c r="P127">
        <v>0.64282464981079102</v>
      </c>
      <c r="Q127">
        <v>0.26550060510635376</v>
      </c>
      <c r="R127">
        <v>0.48261192440986633</v>
      </c>
      <c r="S127">
        <v>0.20352962613105774</v>
      </c>
      <c r="T127">
        <v>0.56110656261444092</v>
      </c>
      <c r="U127">
        <v>0.97568583488464355</v>
      </c>
      <c r="V127">
        <v>0.73403644561767578</v>
      </c>
      <c r="W127">
        <v>0.45555412769317627</v>
      </c>
      <c r="X127">
        <v>0.78533482551574707</v>
      </c>
      <c r="Y127">
        <v>0.35561719536781311</v>
      </c>
      <c r="Z127">
        <v>2.2331565618515015E-2</v>
      </c>
      <c r="AA127">
        <v>0.54151195287704468</v>
      </c>
      <c r="AB127">
        <v>0.86262017488479614</v>
      </c>
      <c r="AC127">
        <v>0.17120064795017242</v>
      </c>
      <c r="AD127">
        <v>0.76210886240005493</v>
      </c>
      <c r="AE127">
        <v>0.67723709344863892</v>
      </c>
      <c r="AG127">
        <v>0.10833212733268738</v>
      </c>
      <c r="AH127">
        <v>0.43490353226661682</v>
      </c>
      <c r="AI127">
        <v>0.5914347767829895</v>
      </c>
      <c r="AJ127">
        <v>0.34454071521759033</v>
      </c>
      <c r="AK127">
        <v>0.36943107843399048</v>
      </c>
      <c r="AL127">
        <v>0.72151869535446167</v>
      </c>
      <c r="AM127">
        <v>0.51266920566558838</v>
      </c>
      <c r="AN127">
        <v>0.44476431608200073</v>
      </c>
      <c r="AO127">
        <v>0.5780978798866272</v>
      </c>
      <c r="AP127">
        <v>0.56716430187225342</v>
      </c>
      <c r="AQ127">
        <v>7.4647651053965092E-3</v>
      </c>
      <c r="AR127">
        <v>0.6006433367729187</v>
      </c>
      <c r="AS127">
        <v>0.43609777092933655</v>
      </c>
      <c r="AT127">
        <v>0.43769299983978271</v>
      </c>
      <c r="AU127">
        <v>0.26077458262443542</v>
      </c>
      <c r="AV127">
        <v>0.17079919576644897</v>
      </c>
      <c r="AW127">
        <v>0.16782665252685547</v>
      </c>
      <c r="AX127">
        <v>6.3732616603374481E-2</v>
      </c>
      <c r="AY127">
        <v>6.1585303395986557E-2</v>
      </c>
      <c r="AZ127">
        <v>0.55771654844284058</v>
      </c>
      <c r="BA127">
        <v>0.42095920443534851</v>
      </c>
      <c r="BB127">
        <v>0.79385370016098022</v>
      </c>
      <c r="BC127">
        <v>0.60244971513748169</v>
      </c>
      <c r="BD127">
        <v>0.66802030801773071</v>
      </c>
      <c r="BE127">
        <v>0.35092470049858093</v>
      </c>
      <c r="BF127">
        <v>0.68161088228225708</v>
      </c>
      <c r="BG127">
        <v>0.56822824478149414</v>
      </c>
      <c r="BH127">
        <v>0.50748807191848755</v>
      </c>
      <c r="BI127">
        <v>0.45341336727142334</v>
      </c>
      <c r="BJ127">
        <v>0.45740363001823425</v>
      </c>
      <c r="BK127">
        <v>0.40755438804626465</v>
      </c>
    </row>
    <row r="128" spans="2:69">
      <c r="B128" t="s">
        <v>99</v>
      </c>
      <c r="C128">
        <v>50</v>
      </c>
      <c r="D128">
        <v>2</v>
      </c>
      <c r="E128">
        <v>398.019801980198</v>
      </c>
      <c r="O128" t="s">
        <v>115</v>
      </c>
      <c r="P128">
        <v>0.24079804122447968</v>
      </c>
      <c r="Q128">
        <v>0.59504759311676025</v>
      </c>
      <c r="R128">
        <v>0.3528057336807251</v>
      </c>
      <c r="S128">
        <v>0.70952218770980835</v>
      </c>
      <c r="T128">
        <v>2.9380135238170624E-2</v>
      </c>
      <c r="U128">
        <v>0.11330478638410568</v>
      </c>
      <c r="V128">
        <v>0.19472749531269073</v>
      </c>
      <c r="W128">
        <v>1.8071867525577545E-2</v>
      </c>
      <c r="X128">
        <v>6.7733876407146454E-2</v>
      </c>
      <c r="Y128" s="5">
        <v>0.46953427791595459</v>
      </c>
      <c r="Z128">
        <v>2.980515819217544E-5</v>
      </c>
      <c r="AA128">
        <v>2.685910277068615E-2</v>
      </c>
      <c r="AB128">
        <v>0.14404816925525665</v>
      </c>
      <c r="AC128">
        <v>0.78572636842727661</v>
      </c>
      <c r="AD128">
        <v>0.18183945119380951</v>
      </c>
      <c r="AE128">
        <v>0.22194871306419373</v>
      </c>
      <c r="AF128">
        <v>0.10833212733268738</v>
      </c>
      <c r="AH128">
        <v>0.39258286356925964</v>
      </c>
      <c r="AI128">
        <v>0.27120444178581238</v>
      </c>
      <c r="AJ128">
        <v>9.5769613981246948E-3</v>
      </c>
      <c r="AK128">
        <v>0.45554468035697937</v>
      </c>
      <c r="AL128">
        <v>5.532553419470787E-2</v>
      </c>
      <c r="AM128">
        <v>0.32862472534179688</v>
      </c>
      <c r="AN128">
        <v>0.38515368103981018</v>
      </c>
      <c r="AO128">
        <v>0.28060269355773926</v>
      </c>
      <c r="AP128">
        <v>0.28917109966278076</v>
      </c>
      <c r="AQ128">
        <v>4.3555301090236753E-6</v>
      </c>
      <c r="AR128">
        <v>3.4564655274152756E-2</v>
      </c>
      <c r="AS128">
        <v>0.39011150598526001</v>
      </c>
      <c r="AT128">
        <v>0.39107069373130798</v>
      </c>
      <c r="AU128">
        <v>0.59864240884780884</v>
      </c>
      <c r="AV128">
        <v>0.77958792448043823</v>
      </c>
      <c r="AW128">
        <v>0.77502799034118652</v>
      </c>
      <c r="AX128">
        <v>0.76031917333602905</v>
      </c>
      <c r="AY128">
        <v>0.76098620891571045</v>
      </c>
      <c r="AZ128">
        <v>0.29587006568908691</v>
      </c>
      <c r="BA128">
        <v>0.40325114130973816</v>
      </c>
      <c r="BB128">
        <v>0.16828162968158722</v>
      </c>
      <c r="BC128">
        <v>3.5320386290550232E-2</v>
      </c>
      <c r="BD128">
        <v>4.4894076883792877E-2</v>
      </c>
      <c r="BE128">
        <v>0.47168907523155212</v>
      </c>
      <c r="BF128">
        <v>4.7858487814664841E-2</v>
      </c>
      <c r="BG128">
        <v>0.28783297538757324</v>
      </c>
      <c r="BH128">
        <v>0.33277693390846252</v>
      </c>
      <c r="BI128">
        <v>0.37771040201187134</v>
      </c>
      <c r="BJ128">
        <v>0.3744371235370636</v>
      </c>
      <c r="BK128">
        <v>0.4151785671710968</v>
      </c>
    </row>
    <row r="129" spans="1:63">
      <c r="A129" s="5"/>
      <c r="B129" t="s">
        <v>99</v>
      </c>
      <c r="C129">
        <v>50</v>
      </c>
      <c r="D129">
        <v>2</v>
      </c>
      <c r="E129">
        <v>311.45038167938918</v>
      </c>
      <c r="O129" t="s">
        <v>115</v>
      </c>
      <c r="P129">
        <v>0.7218671441078186</v>
      </c>
      <c r="Q129">
        <v>0.71393662691116333</v>
      </c>
      <c r="R129">
        <v>0.92150354385375977</v>
      </c>
      <c r="S129">
        <v>0.59852677583694458</v>
      </c>
      <c r="T129">
        <v>0.18755301833152771</v>
      </c>
      <c r="U129">
        <v>0.44781801104545593</v>
      </c>
      <c r="V129">
        <v>0.63275998830795288</v>
      </c>
      <c r="W129">
        <v>0.13726980984210968</v>
      </c>
      <c r="X129">
        <v>0.32158017158508301</v>
      </c>
      <c r="Y129" s="5">
        <v>0.86746799945831299</v>
      </c>
      <c r="Z129">
        <v>1.9755107350647449E-3</v>
      </c>
      <c r="AA129">
        <v>0.17699648439884186</v>
      </c>
      <c r="AB129">
        <v>0.52244395017623901</v>
      </c>
      <c r="AC129">
        <v>0.53312033414840698</v>
      </c>
      <c r="AD129">
        <v>0.60455191135406494</v>
      </c>
      <c r="AE129">
        <v>0.69524657726287842</v>
      </c>
      <c r="AF129">
        <v>0.43490353226661682</v>
      </c>
      <c r="AG129">
        <v>0.39258286356925964</v>
      </c>
      <c r="AI129">
        <v>1</v>
      </c>
      <c r="AJ129">
        <v>9.1539971530437469E-2</v>
      </c>
      <c r="AK129">
        <v>0.88940423727035522</v>
      </c>
      <c r="AL129">
        <v>0.28221473097801208</v>
      </c>
      <c r="AM129">
        <v>0.88003307580947876</v>
      </c>
      <c r="AN129">
        <v>0.97987359762191772</v>
      </c>
      <c r="AO129">
        <v>1</v>
      </c>
      <c r="AP129">
        <v>0.81167119741439819</v>
      </c>
      <c r="AQ129">
        <v>4.2568807839415967E-4</v>
      </c>
      <c r="AR129">
        <v>0.20826780796051025</v>
      </c>
      <c r="AS129">
        <v>0.99969154596328735</v>
      </c>
      <c r="AT129">
        <v>0.99302226305007935</v>
      </c>
      <c r="AU129">
        <v>0.70681148767471313</v>
      </c>
      <c r="AV129">
        <v>0.53368037939071655</v>
      </c>
      <c r="AW129">
        <v>0.52846801280975342</v>
      </c>
      <c r="AX129">
        <v>0.27289357781410217</v>
      </c>
      <c r="AY129">
        <v>0.26748672127723694</v>
      </c>
      <c r="AZ129">
        <v>0.8232232928276062</v>
      </c>
      <c r="BA129">
        <v>0.97321450710296631</v>
      </c>
      <c r="BB129">
        <v>0.57524412870407104</v>
      </c>
      <c r="BC129">
        <v>0.21123655140399933</v>
      </c>
      <c r="BD129">
        <v>0.24657391011714935</v>
      </c>
      <c r="BE129">
        <v>0.86043274402618408</v>
      </c>
      <c r="BF129">
        <v>0.25699284672737122</v>
      </c>
      <c r="BG129">
        <v>0.81053543090820313</v>
      </c>
      <c r="BH129">
        <v>0.88750672340393066</v>
      </c>
      <c r="BI129">
        <v>0.96529972553253174</v>
      </c>
      <c r="BJ129">
        <v>0.95824462175369263</v>
      </c>
      <c r="BK129">
        <v>0.95089119672775269</v>
      </c>
    </row>
    <row r="130" spans="1:63">
      <c r="A130" s="5"/>
      <c r="B130" t="s">
        <v>99</v>
      </c>
      <c r="C130">
        <v>50</v>
      </c>
      <c r="D130">
        <v>2</v>
      </c>
      <c r="E130">
        <v>422.11055276381893</v>
      </c>
      <c r="O130" t="s">
        <v>115</v>
      </c>
      <c r="P130">
        <v>0.92390179634094238</v>
      </c>
      <c r="Q130">
        <v>0.5384376049041748</v>
      </c>
      <c r="R130">
        <v>0.84325557947158813</v>
      </c>
      <c r="S130">
        <v>0.43921831250190735</v>
      </c>
      <c r="T130">
        <v>0.28345051407814026</v>
      </c>
      <c r="U130">
        <v>0.60476046800613403</v>
      </c>
      <c r="V130">
        <v>0.81796497106552124</v>
      </c>
      <c r="W130">
        <v>0.2154175192117691</v>
      </c>
      <c r="X130">
        <v>0.45089900493621826</v>
      </c>
      <c r="Y130" s="5">
        <v>1</v>
      </c>
      <c r="Z130">
        <v>4.7051054425537586E-3</v>
      </c>
      <c r="AA130">
        <v>0.26991572976112366</v>
      </c>
      <c r="AB130">
        <v>0.69325524568557739</v>
      </c>
      <c r="AC130">
        <v>0.38493868708610535</v>
      </c>
      <c r="AD130">
        <v>0.78875052928924561</v>
      </c>
      <c r="AE130">
        <v>0.88172626495361328</v>
      </c>
      <c r="AF130">
        <v>0.5914347767829895</v>
      </c>
      <c r="AG130">
        <v>0.27120444178581238</v>
      </c>
      <c r="AH130">
        <v>1</v>
      </c>
      <c r="AJ130">
        <v>0.15006007254123688</v>
      </c>
      <c r="AK130">
        <v>1</v>
      </c>
      <c r="AL130">
        <v>0.40218380093574524</v>
      </c>
      <c r="AM130">
        <v>0.88363224267959595</v>
      </c>
      <c r="AN130">
        <v>0.78853422403335571</v>
      </c>
      <c r="AO130">
        <v>0.97597199678421021</v>
      </c>
      <c r="AP130">
        <v>0.95690250396728516</v>
      </c>
      <c r="AQ130">
        <v>1.1797529878094792E-3</v>
      </c>
      <c r="AR130">
        <v>0.31046539545059204</v>
      </c>
      <c r="AS130">
        <v>1</v>
      </c>
      <c r="AT130">
        <v>0.77960216999053955</v>
      </c>
      <c r="AU130">
        <v>0.52824932336807251</v>
      </c>
      <c r="AV130">
        <v>0.38418862223625183</v>
      </c>
      <c r="AW130">
        <v>0.37893128395080566</v>
      </c>
      <c r="AX130">
        <v>0.18057695031166077</v>
      </c>
      <c r="AY130">
        <v>0.17587769031524658</v>
      </c>
      <c r="AZ130">
        <v>0.94300806522369385</v>
      </c>
      <c r="BA130">
        <v>1</v>
      </c>
      <c r="BB130">
        <v>0.7564626932144165</v>
      </c>
      <c r="BC130">
        <v>0.31326630711555481</v>
      </c>
      <c r="BD130">
        <v>0.35894545912742615</v>
      </c>
      <c r="BE130">
        <v>1</v>
      </c>
      <c r="BF130">
        <v>0.37106671929359436</v>
      </c>
      <c r="BG130">
        <v>0.96016389131546021</v>
      </c>
      <c r="BH130">
        <v>0.87633734941482544</v>
      </c>
      <c r="BI130">
        <v>0.8044971227645874</v>
      </c>
      <c r="BJ130">
        <v>0.8095812201499939</v>
      </c>
      <c r="BK130">
        <v>1</v>
      </c>
    </row>
    <row r="131" spans="1:63">
      <c r="A131" s="5"/>
      <c r="B131" t="s">
        <v>99</v>
      </c>
      <c r="C131">
        <v>50</v>
      </c>
      <c r="D131">
        <v>2</v>
      </c>
      <c r="E131">
        <v>435.08771929824553</v>
      </c>
      <c r="O131" t="s">
        <v>115</v>
      </c>
      <c r="P131">
        <v>0.17203329503536224</v>
      </c>
      <c r="Q131">
        <v>4.1281938552856445E-2</v>
      </c>
      <c r="R131">
        <v>0.10783924907445908</v>
      </c>
      <c r="S131">
        <v>2.6824522763490677E-2</v>
      </c>
      <c r="T131">
        <v>0.67658674716949463</v>
      </c>
      <c r="U131">
        <v>0.33534401655197144</v>
      </c>
      <c r="V131">
        <v>0.21393804252147675</v>
      </c>
      <c r="W131">
        <v>0.80203056335449219</v>
      </c>
      <c r="X131">
        <v>0.46634519100189209</v>
      </c>
      <c r="Y131" s="5">
        <v>6.6318318247795105E-2</v>
      </c>
      <c r="Z131">
        <v>0.12381356954574585</v>
      </c>
      <c r="AA131">
        <v>0.6929742693901062</v>
      </c>
      <c r="AB131">
        <v>0.27821704745292664</v>
      </c>
      <c r="AC131">
        <v>2.0238716155290604E-2</v>
      </c>
      <c r="AD131">
        <v>0.22767095267772675</v>
      </c>
      <c r="AE131">
        <v>0.18748068809509277</v>
      </c>
      <c r="AF131">
        <v>0.34454071521759033</v>
      </c>
      <c r="AG131">
        <v>9.5769613981246948E-3</v>
      </c>
      <c r="AH131">
        <v>9.1539971530437469E-2</v>
      </c>
      <c r="AI131">
        <v>0.15006007254123688</v>
      </c>
      <c r="AK131">
        <v>7.0491008460521698E-2</v>
      </c>
      <c r="AL131">
        <v>0.5193256139755249</v>
      </c>
      <c r="AM131">
        <v>0.11884689331054688</v>
      </c>
      <c r="AN131">
        <v>9.4667427241802216E-2</v>
      </c>
      <c r="AO131">
        <v>0.14449428021907806</v>
      </c>
      <c r="AP131">
        <v>0.14010864496231079</v>
      </c>
      <c r="AQ131">
        <v>6.3472963869571686E-2</v>
      </c>
      <c r="AR131">
        <v>0.63626176118850708</v>
      </c>
      <c r="AS131">
        <v>9.2046119272708893E-2</v>
      </c>
      <c r="AT131">
        <v>9.233548492193222E-2</v>
      </c>
      <c r="AU131">
        <v>4.0159828960895538E-2</v>
      </c>
      <c r="AV131">
        <v>2.0199272781610489E-2</v>
      </c>
      <c r="AW131">
        <v>1.966344378888607E-2</v>
      </c>
      <c r="AX131">
        <v>3.9833486080169678E-3</v>
      </c>
      <c r="AY131">
        <v>3.7687942385673523E-3</v>
      </c>
      <c r="AZ131">
        <v>0.13640610873699188</v>
      </c>
      <c r="BA131">
        <v>8.704046905040741E-2</v>
      </c>
      <c r="BB131">
        <v>0.24361827969551086</v>
      </c>
      <c r="BC131">
        <v>0.63533824682235718</v>
      </c>
      <c r="BD131">
        <v>0.57137656211853027</v>
      </c>
      <c r="BE131">
        <v>6.4999423921108246E-2</v>
      </c>
      <c r="BF131">
        <v>0.55682599544525146</v>
      </c>
      <c r="BG131">
        <v>0.14047954976558685</v>
      </c>
      <c r="BH131">
        <v>0.11700347810983658</v>
      </c>
      <c r="BI131">
        <v>9.7580946981906891E-2</v>
      </c>
      <c r="BJ131">
        <v>9.8855234682559967E-2</v>
      </c>
      <c r="BK131">
        <v>8.2623749971389771E-2</v>
      </c>
    </row>
    <row r="132" spans="1:63">
      <c r="A132" s="5"/>
      <c r="B132" t="s">
        <v>99</v>
      </c>
      <c r="C132">
        <v>50</v>
      </c>
      <c r="D132">
        <v>2</v>
      </c>
      <c r="E132">
        <v>350.56179775280901</v>
      </c>
      <c r="O132" t="s">
        <v>115</v>
      </c>
      <c r="P132">
        <v>0.62414830923080444</v>
      </c>
      <c r="Q132">
        <v>0.79923635721206665</v>
      </c>
      <c r="R132">
        <v>0.82206279039382935</v>
      </c>
      <c r="S132">
        <v>0.67655086517333984</v>
      </c>
      <c r="T132">
        <v>0.15092648565769196</v>
      </c>
      <c r="U132">
        <v>0.38113886117935181</v>
      </c>
      <c r="V132">
        <v>0.55183392763137817</v>
      </c>
      <c r="W132">
        <v>0.1083354577422142</v>
      </c>
      <c r="X132">
        <v>0.2680065929889679</v>
      </c>
      <c r="Y132">
        <v>0.97095483541488647</v>
      </c>
      <c r="Z132">
        <v>1.2127959635108709E-3</v>
      </c>
      <c r="AA132">
        <v>0.14188003540039063</v>
      </c>
      <c r="AB132">
        <v>0.44891789555549622</v>
      </c>
      <c r="AC132">
        <v>0.60652071237564087</v>
      </c>
      <c r="AD132">
        <v>0.5239291787147522</v>
      </c>
      <c r="AE132">
        <v>0.60314971208572388</v>
      </c>
      <c r="AF132">
        <v>0.36943107843399048</v>
      </c>
      <c r="AG132">
        <v>0.45554468035697937</v>
      </c>
      <c r="AH132">
        <v>0.88940423727035522</v>
      </c>
      <c r="AI132">
        <v>1</v>
      </c>
      <c r="AJ132">
        <v>7.0491008460521698E-2</v>
      </c>
      <c r="AL132">
        <v>0.23324969410896301</v>
      </c>
      <c r="AM132">
        <v>0.77960216999053955</v>
      </c>
      <c r="AN132">
        <v>0.87565970420837402</v>
      </c>
      <c r="AO132">
        <v>1</v>
      </c>
      <c r="AP132">
        <v>0.7218671441078186</v>
      </c>
      <c r="AQ132">
        <v>2.4121053866110742E-4</v>
      </c>
      <c r="AR132">
        <v>0.16871985793113708</v>
      </c>
      <c r="AS132">
        <v>0.88634532690048218</v>
      </c>
      <c r="AT132">
        <v>0.88593167066574097</v>
      </c>
      <c r="AU132">
        <v>0.7938002347946167</v>
      </c>
      <c r="AV132">
        <v>0.60886186361312866</v>
      </c>
      <c r="AW132">
        <v>0.60441958904266357</v>
      </c>
      <c r="AX132">
        <v>0.32214272022247314</v>
      </c>
      <c r="AY132">
        <v>0.3169843852519989</v>
      </c>
      <c r="AZ132">
        <v>0.73513424396514893</v>
      </c>
      <c r="BA132">
        <v>0.90761351585388184</v>
      </c>
      <c r="BB132">
        <v>0.5</v>
      </c>
      <c r="BC132">
        <v>0.17134997248649597</v>
      </c>
      <c r="BD132">
        <v>0.20195788145065308</v>
      </c>
      <c r="BE132">
        <v>0.96256119012832642</v>
      </c>
      <c r="BF132">
        <v>0.21111486852169037</v>
      </c>
      <c r="BG132">
        <v>1</v>
      </c>
      <c r="BH132">
        <v>0.78853422403335571</v>
      </c>
      <c r="BI132">
        <v>0.86325538158416748</v>
      </c>
      <c r="BJ132">
        <v>0.85659968852996826</v>
      </c>
      <c r="BK132">
        <v>0.92696410417556763</v>
      </c>
    </row>
    <row r="133" spans="1:63">
      <c r="B133" t="s">
        <v>99</v>
      </c>
      <c r="C133">
        <v>50</v>
      </c>
      <c r="D133">
        <v>2</v>
      </c>
      <c r="E133">
        <v>298.97610921501706</v>
      </c>
      <c r="O133" t="s">
        <v>115</v>
      </c>
      <c r="P133">
        <v>0.44364979863166809</v>
      </c>
      <c r="Q133">
        <v>0.15823698043823242</v>
      </c>
      <c r="R133">
        <v>0.31798756122589111</v>
      </c>
      <c r="S133">
        <v>0.11587508022785187</v>
      </c>
      <c r="T133">
        <v>0.78456372022628784</v>
      </c>
      <c r="U133">
        <v>0.71245706081390381</v>
      </c>
      <c r="V133">
        <v>0.51811933517456055</v>
      </c>
      <c r="W133">
        <v>0.65721923112869263</v>
      </c>
      <c r="X133">
        <v>0.91217362880706787</v>
      </c>
      <c r="Y133">
        <v>0.22307318449020386</v>
      </c>
      <c r="Z133">
        <v>4.9984075129032135E-2</v>
      </c>
      <c r="AA133">
        <v>0.76025235652923584</v>
      </c>
      <c r="AB133">
        <v>0.62204080820083618</v>
      </c>
      <c r="AC133">
        <v>9.4602741301059723E-2</v>
      </c>
      <c r="AD133">
        <v>0.54067015647888184</v>
      </c>
      <c r="AE133">
        <v>0.47144743800163269</v>
      </c>
      <c r="AF133">
        <v>0.72151869535446167</v>
      </c>
      <c r="AG133">
        <v>5.532553419470787E-2</v>
      </c>
      <c r="AH133">
        <v>0.28221473097801208</v>
      </c>
      <c r="AI133">
        <v>0.40218380093574524</v>
      </c>
      <c r="AJ133">
        <v>0.5193256139755249</v>
      </c>
      <c r="AK133">
        <v>0.23324969410896301</v>
      </c>
      <c r="AM133">
        <v>0.34105017781257629</v>
      </c>
      <c r="AN133">
        <v>0.28931376338005066</v>
      </c>
      <c r="AO133">
        <v>0.391863614320755</v>
      </c>
      <c r="AP133">
        <v>0.38393551111221313</v>
      </c>
      <c r="AQ133">
        <v>1.9494425505399704E-2</v>
      </c>
      <c r="AR133">
        <v>0.83232349157333374</v>
      </c>
      <c r="AS133">
        <v>0.28323429822921753</v>
      </c>
      <c r="AT133">
        <v>0.2840733528137207</v>
      </c>
      <c r="AU133">
        <v>0.15503545105457306</v>
      </c>
      <c r="AV133">
        <v>9.4416044652462006E-2</v>
      </c>
      <c r="AW133">
        <v>9.2557221651077271E-2</v>
      </c>
      <c r="AX133">
        <v>2.9601391404867172E-2</v>
      </c>
      <c r="AY133">
        <v>2.8451722115278244E-2</v>
      </c>
      <c r="AZ133">
        <v>0.37674760818481445</v>
      </c>
      <c r="BA133">
        <v>0.27190431952476501</v>
      </c>
      <c r="BB133">
        <v>0.56608814001083374</v>
      </c>
      <c r="BC133">
        <v>0.83676242828369141</v>
      </c>
      <c r="BD133">
        <v>0.9167630672454834</v>
      </c>
      <c r="BE133">
        <v>0.21974016726016998</v>
      </c>
      <c r="BF133">
        <v>0.93853276968002319</v>
      </c>
      <c r="BG133">
        <v>0.38435658812522888</v>
      </c>
      <c r="BH133">
        <v>0.33729860186576843</v>
      </c>
      <c r="BI133">
        <v>0.29577606916427612</v>
      </c>
      <c r="BJ133">
        <v>0.29858306050300598</v>
      </c>
      <c r="BK133">
        <v>0.26174160838127136</v>
      </c>
    </row>
    <row r="134" spans="1:63">
      <c r="B134" t="s">
        <v>99</v>
      </c>
      <c r="C134">
        <v>50</v>
      </c>
      <c r="D134">
        <v>2</v>
      </c>
      <c r="E134">
        <v>554.31472081218283</v>
      </c>
      <c r="O134" t="s">
        <v>115</v>
      </c>
      <c r="P134">
        <v>0.82316583395004272</v>
      </c>
      <c r="Q134">
        <v>0.62253272533416748</v>
      </c>
      <c r="R134">
        <v>0.94962829351425171</v>
      </c>
      <c r="S134">
        <v>0.51582962274551392</v>
      </c>
      <c r="T134">
        <v>0.23345074057579041</v>
      </c>
      <c r="U134">
        <v>0.52611076831817627</v>
      </c>
      <c r="V134">
        <v>0.72606408596038818</v>
      </c>
      <c r="W134">
        <v>0.17421749234199524</v>
      </c>
      <c r="X134">
        <v>0.38541284203529358</v>
      </c>
      <c r="Y134">
        <v>0.75</v>
      </c>
      <c r="Z134">
        <v>3.1196682248264551E-3</v>
      </c>
      <c r="AA134">
        <v>0.22131934762001038</v>
      </c>
      <c r="AB134">
        <v>0.60771417617797852</v>
      </c>
      <c r="AC134">
        <v>0.45599460601806641</v>
      </c>
      <c r="AD134">
        <v>0.69757890701293945</v>
      </c>
      <c r="AE134">
        <v>0.78459525108337402</v>
      </c>
      <c r="AF134">
        <v>0.51266920566558838</v>
      </c>
      <c r="AG134">
        <v>0.32862472534179688</v>
      </c>
      <c r="AH134">
        <v>0.88003307580947876</v>
      </c>
      <c r="AI134">
        <v>0.88363224267959595</v>
      </c>
      <c r="AJ134">
        <v>0.11884689331054688</v>
      </c>
      <c r="AK134">
        <v>0.77960216999053955</v>
      </c>
      <c r="AL134">
        <v>0.34105017781257629</v>
      </c>
      <c r="AN134">
        <v>0.89414364099502563</v>
      </c>
      <c r="AO134">
        <v>0.9016609787940979</v>
      </c>
      <c r="AP134">
        <v>0.91674304008483887</v>
      </c>
      <c r="AQ134">
        <v>7.2704249760136008E-4</v>
      </c>
      <c r="AR134">
        <v>0.25741833448410034</v>
      </c>
      <c r="AS134">
        <v>0.875</v>
      </c>
      <c r="AT134">
        <v>0.8839414119720459</v>
      </c>
      <c r="AU134">
        <v>0.61539167165756226</v>
      </c>
      <c r="AV134">
        <v>0.45539310574531555</v>
      </c>
      <c r="AW134">
        <v>0.44980964064598083</v>
      </c>
      <c r="AX134">
        <v>0.22407324612140656</v>
      </c>
      <c r="AY134">
        <v>0.21877001225948334</v>
      </c>
      <c r="AZ134">
        <v>0.92798906564712524</v>
      </c>
      <c r="BA134">
        <v>1</v>
      </c>
      <c r="BB134">
        <v>0.66656398773193359</v>
      </c>
      <c r="BC134">
        <v>0.26044851541519165</v>
      </c>
      <c r="BD134">
        <v>0.30112412571907043</v>
      </c>
      <c r="BE134">
        <v>1</v>
      </c>
      <c r="BF134">
        <v>0.31261223554611206</v>
      </c>
      <c r="BG134">
        <v>0.9153321385383606</v>
      </c>
      <c r="BH134">
        <v>0.98866027593612671</v>
      </c>
      <c r="BI134">
        <v>0.90672379732131958</v>
      </c>
      <c r="BJ134">
        <v>0.91226041316986084</v>
      </c>
      <c r="BK134">
        <v>1</v>
      </c>
    </row>
    <row r="135" spans="1:63">
      <c r="B135" t="s">
        <v>99</v>
      </c>
      <c r="C135">
        <v>50</v>
      </c>
      <c r="D135">
        <v>2</v>
      </c>
      <c r="E135">
        <v>192.77108433734938</v>
      </c>
      <c r="O135" t="s">
        <v>115</v>
      </c>
      <c r="P135">
        <v>0.73695236444473267</v>
      </c>
      <c r="Q135">
        <v>0.70318281650543213</v>
      </c>
      <c r="R135">
        <v>0.93656790256500244</v>
      </c>
      <c r="S135">
        <v>0.58901476860046387</v>
      </c>
      <c r="T135">
        <v>0.19306430220603943</v>
      </c>
      <c r="U135">
        <v>0.45758041739463806</v>
      </c>
      <c r="V135">
        <v>0.64484131336212158</v>
      </c>
      <c r="W135">
        <v>0.14163404703140259</v>
      </c>
      <c r="X135">
        <v>0.32935023307800293</v>
      </c>
      <c r="Y135">
        <v>0.85375863313674927</v>
      </c>
      <c r="Z135">
        <v>2.0769925322383642E-3</v>
      </c>
      <c r="AA135">
        <v>0.1823267936706543</v>
      </c>
      <c r="AB135">
        <v>0.53295236825942993</v>
      </c>
      <c r="AC135">
        <v>0.52433121204376221</v>
      </c>
      <c r="AD135">
        <v>0.61758482456207275</v>
      </c>
      <c r="AE135">
        <v>0.69976574182510376</v>
      </c>
      <c r="AF135">
        <v>0.44476431608200073</v>
      </c>
      <c r="AG135">
        <v>0.38515368103981018</v>
      </c>
      <c r="AH135">
        <v>0.97987359762191772</v>
      </c>
      <c r="AI135">
        <v>0.78853422403335571</v>
      </c>
      <c r="AJ135">
        <v>9.4667427241802216E-2</v>
      </c>
      <c r="AK135">
        <v>0.87565970420837402</v>
      </c>
      <c r="AL135">
        <v>0.28931376338005066</v>
      </c>
      <c r="AM135">
        <v>0.89414364099502563</v>
      </c>
      <c r="AO135">
        <v>0.80781716108322144</v>
      </c>
      <c r="AP135">
        <v>0.82480227947235107</v>
      </c>
      <c r="AQ135">
        <v>4.5157666318118572E-4</v>
      </c>
      <c r="AR135">
        <v>0.21419085562229156</v>
      </c>
      <c r="AS135">
        <v>0.98046875</v>
      </c>
      <c r="AT135">
        <v>0.98535948991775513</v>
      </c>
      <c r="AU135">
        <v>0.69549262523651123</v>
      </c>
      <c r="AV135">
        <v>0.5243220329284668</v>
      </c>
      <c r="AW135">
        <v>0.51878827810287476</v>
      </c>
      <c r="AX135">
        <v>0.26757326722145081</v>
      </c>
      <c r="AY135">
        <v>0.26195064187049866</v>
      </c>
      <c r="AZ135">
        <v>0.83679884672164917</v>
      </c>
      <c r="BA135">
        <v>0.95633310079574585</v>
      </c>
      <c r="BB135">
        <v>0.58806449174880981</v>
      </c>
      <c r="BC135">
        <v>0.2171260267496109</v>
      </c>
      <c r="BD135">
        <v>0.25316572189331055</v>
      </c>
      <c r="BE135">
        <v>0.84714442491531372</v>
      </c>
      <c r="BF135">
        <v>0.26368558406829834</v>
      </c>
      <c r="BG135">
        <v>0.82187861204147339</v>
      </c>
      <c r="BH135">
        <v>0.90158277750015259</v>
      </c>
      <c r="BI135">
        <v>0.98268222808837891</v>
      </c>
      <c r="BJ135">
        <v>0.97509765625</v>
      </c>
      <c r="BK135">
        <v>0.93531453609466553</v>
      </c>
    </row>
    <row r="136" spans="1:63">
      <c r="B136" t="s">
        <v>99</v>
      </c>
      <c r="C136">
        <v>50</v>
      </c>
      <c r="D136">
        <v>3</v>
      </c>
      <c r="E136">
        <v>243.24324324324309</v>
      </c>
      <c r="O136" t="s">
        <v>115</v>
      </c>
      <c r="P136">
        <v>0.90691518783569336</v>
      </c>
      <c r="Q136">
        <v>0.55162626504898071</v>
      </c>
      <c r="R136">
        <v>0.86081045866012573</v>
      </c>
      <c r="S136">
        <v>0.45174819231033325</v>
      </c>
      <c r="T136">
        <v>0.27466532588005066</v>
      </c>
      <c r="U136">
        <v>0.59163898229598999</v>
      </c>
      <c r="V136">
        <v>0.80296260118484497</v>
      </c>
      <c r="W136">
        <v>0.20810537040233612</v>
      </c>
      <c r="X136">
        <v>0.43993425369262695</v>
      </c>
      <c r="Y136">
        <v>1</v>
      </c>
      <c r="Z136">
        <v>4.4147670269012451E-3</v>
      </c>
      <c r="AA136">
        <v>0.26132836937904358</v>
      </c>
      <c r="AB136">
        <v>0.6789059042930603</v>
      </c>
      <c r="AC136">
        <v>0.396697998046875</v>
      </c>
      <c r="AD136">
        <v>0.77359700202941895</v>
      </c>
      <c r="AE136">
        <v>0.86554425954818726</v>
      </c>
      <c r="AF136">
        <v>0.5780978798866272</v>
      </c>
      <c r="AG136">
        <v>0.28060269355773926</v>
      </c>
      <c r="AH136">
        <v>1</v>
      </c>
      <c r="AI136">
        <v>0.97597199678421021</v>
      </c>
      <c r="AJ136">
        <v>0.14449428021907806</v>
      </c>
      <c r="AK136">
        <v>1</v>
      </c>
      <c r="AL136">
        <v>0.391863614320755</v>
      </c>
      <c r="AM136">
        <v>0.9016609787940979</v>
      </c>
      <c r="AN136">
        <v>0.80781716108322144</v>
      </c>
      <c r="AP136">
        <v>0.97733694314956665</v>
      </c>
      <c r="AQ136">
        <v>1.0939532658085227E-3</v>
      </c>
      <c r="AR136">
        <v>0.30119764804840088</v>
      </c>
      <c r="AS136">
        <v>1</v>
      </c>
      <c r="AT136">
        <v>0.79693692922592163</v>
      </c>
      <c r="AU136">
        <v>0.54216718673706055</v>
      </c>
      <c r="AV136">
        <v>0.39595526456832886</v>
      </c>
      <c r="AW136">
        <v>0.39066189527511597</v>
      </c>
      <c r="AX136">
        <v>0.18760694563388824</v>
      </c>
      <c r="AY136">
        <v>0.18280394375324249</v>
      </c>
      <c r="AZ136">
        <v>0.96269506216049194</v>
      </c>
      <c r="BA136">
        <v>1</v>
      </c>
      <c r="BB136">
        <v>0.74136173725128174</v>
      </c>
      <c r="BC136">
        <v>0.30411538481712341</v>
      </c>
      <c r="BD136">
        <v>0.34898412227630615</v>
      </c>
      <c r="BE136">
        <v>1</v>
      </c>
      <c r="BF136">
        <v>0.36110031604766846</v>
      </c>
      <c r="BG136">
        <v>0.98122960329055786</v>
      </c>
      <c r="BH136">
        <v>0.89423871040344238</v>
      </c>
      <c r="BI136">
        <v>0.82187861204147339</v>
      </c>
      <c r="BJ136">
        <v>0.82694011926651001</v>
      </c>
      <c r="BK136">
        <v>1</v>
      </c>
    </row>
    <row r="137" spans="1:63">
      <c r="B137" t="s">
        <v>99</v>
      </c>
      <c r="C137">
        <v>50</v>
      </c>
      <c r="D137">
        <v>3</v>
      </c>
      <c r="E137">
        <v>421.78217821782175</v>
      </c>
      <c r="O137" t="s">
        <v>115</v>
      </c>
      <c r="P137">
        <v>0.89255458116531372</v>
      </c>
      <c r="Q137">
        <v>0.56458598375320435</v>
      </c>
      <c r="R137">
        <v>0.87612128257751465</v>
      </c>
      <c r="S137">
        <v>0.46356514096260071</v>
      </c>
      <c r="T137">
        <v>0.26750805974006653</v>
      </c>
      <c r="U137">
        <v>0.58115118741989136</v>
      </c>
      <c r="V137">
        <v>0.79068458080291748</v>
      </c>
      <c r="W137">
        <v>0.20217123627662659</v>
      </c>
      <c r="X137">
        <v>0.43152204155921936</v>
      </c>
      <c r="Y137">
        <v>0.69524657726287842</v>
      </c>
      <c r="Z137">
        <v>4.2454828508198261E-3</v>
      </c>
      <c r="AA137">
        <v>0.25425577163696289</v>
      </c>
      <c r="AB137">
        <v>0.66707587242126465</v>
      </c>
      <c r="AC137">
        <v>0.4074614942073822</v>
      </c>
      <c r="AD137">
        <v>0.76106023788452148</v>
      </c>
      <c r="AE137">
        <v>0.85195827484130859</v>
      </c>
      <c r="AF137">
        <v>0.56716430187225342</v>
      </c>
      <c r="AG137">
        <v>0.28917109966278076</v>
      </c>
      <c r="AH137">
        <v>0.81167119741439819</v>
      </c>
      <c r="AI137">
        <v>0.95690250396728516</v>
      </c>
      <c r="AJ137">
        <v>0.14010864496231079</v>
      </c>
      <c r="AK137">
        <v>0.7218671441078186</v>
      </c>
      <c r="AL137">
        <v>0.38393551111221313</v>
      </c>
      <c r="AM137">
        <v>0.91674304008483887</v>
      </c>
      <c r="AN137">
        <v>0.82480227947235107</v>
      </c>
      <c r="AO137">
        <v>0.97733694314956665</v>
      </c>
      <c r="AQ137">
        <v>1.0434543946757913E-3</v>
      </c>
      <c r="AR137">
        <v>0.2936846911907196</v>
      </c>
      <c r="AS137">
        <v>0.81053543090820313</v>
      </c>
      <c r="AT137">
        <v>0.81501948833465576</v>
      </c>
      <c r="AU137">
        <v>0.55756747722625732</v>
      </c>
      <c r="AV137">
        <v>0.4068828821182251</v>
      </c>
      <c r="AW137">
        <v>0.40159761905670166</v>
      </c>
      <c r="AX137">
        <v>0.19386349618434906</v>
      </c>
      <c r="AY137">
        <v>0.18902532756328583</v>
      </c>
      <c r="AZ137">
        <v>0.98248457908630371</v>
      </c>
      <c r="BA137">
        <v>0.77960216999053955</v>
      </c>
      <c r="BB137">
        <v>0.72872757911682129</v>
      </c>
      <c r="BC137">
        <v>0.29685983061790466</v>
      </c>
      <c r="BD137">
        <v>0.34106111526489258</v>
      </c>
      <c r="BE137">
        <v>1</v>
      </c>
      <c r="BF137">
        <v>0.35334885120391846</v>
      </c>
      <c r="BG137">
        <v>0.99442756175994873</v>
      </c>
      <c r="BH137">
        <v>0.91022026538848877</v>
      </c>
      <c r="BI137">
        <v>0.83662766218185425</v>
      </c>
      <c r="BJ137">
        <v>0.84169477224349976</v>
      </c>
      <c r="BK137">
        <v>1</v>
      </c>
    </row>
    <row r="138" spans="1:63">
      <c r="B138" t="s">
        <v>99</v>
      </c>
      <c r="C138">
        <v>50</v>
      </c>
      <c r="D138">
        <v>3</v>
      </c>
      <c r="E138">
        <v>132.82442748091583</v>
      </c>
      <c r="O138" t="s">
        <v>115</v>
      </c>
      <c r="P138">
        <v>1.6049172263592482E-3</v>
      </c>
      <c r="Q138">
        <v>7.4582356319297105E-5</v>
      </c>
      <c r="R138">
        <v>5.9262919239699841E-4</v>
      </c>
      <c r="S138">
        <v>2.9632341465912759E-5</v>
      </c>
      <c r="T138">
        <v>3.1423889100551605E-2</v>
      </c>
      <c r="U138">
        <v>7.1430136449635029E-3</v>
      </c>
      <c r="V138">
        <v>2.609258284792304E-3</v>
      </c>
      <c r="W138">
        <v>4.2058862745761871E-2</v>
      </c>
      <c r="X138">
        <v>1.5314482152462006E-2</v>
      </c>
      <c r="Y138">
        <v>2.1150241082068533E-4</v>
      </c>
      <c r="Z138">
        <v>0.67558020353317261</v>
      </c>
      <c r="AA138">
        <v>3.1552247703075409E-2</v>
      </c>
      <c r="AB138">
        <v>4.6408660709857941E-3</v>
      </c>
      <c r="AC138">
        <v>1.6696432794560678E-5</v>
      </c>
      <c r="AD138">
        <v>2.9767341911792755E-3</v>
      </c>
      <c r="AE138">
        <v>1.9375468837097287E-3</v>
      </c>
      <c r="AF138">
        <v>7.4647651053965092E-3</v>
      </c>
      <c r="AG138">
        <v>4.3555301090236753E-6</v>
      </c>
      <c r="AH138">
        <v>4.2568807839415967E-4</v>
      </c>
      <c r="AI138">
        <v>1.1797529878094792E-3</v>
      </c>
      <c r="AJ138">
        <v>6.3472963869571686E-2</v>
      </c>
      <c r="AK138">
        <v>2.4121053866110742E-4</v>
      </c>
      <c r="AL138">
        <v>1.9494425505399704E-2</v>
      </c>
      <c r="AM138">
        <v>7.2704249760136008E-4</v>
      </c>
      <c r="AN138">
        <v>4.5157666318118572E-4</v>
      </c>
      <c r="AO138">
        <v>1.0939532658085227E-3</v>
      </c>
      <c r="AP138">
        <v>1.0434543946757913E-3</v>
      </c>
      <c r="AR138">
        <v>2.8249798342585564E-2</v>
      </c>
      <c r="AS138">
        <v>4.3502522748894989E-4</v>
      </c>
      <c r="AT138">
        <v>4.3032373650930822E-4</v>
      </c>
      <c r="AU138">
        <v>7.0652764406986535E-5</v>
      </c>
      <c r="AV138">
        <v>1.6699314073775895E-5</v>
      </c>
      <c r="AW138">
        <v>1.5864308807067573E-5</v>
      </c>
      <c r="AX138">
        <v>1.6430757341368007E-6</v>
      </c>
      <c r="AY138">
        <v>1.5967021909091272E-6</v>
      </c>
      <c r="AZ138">
        <v>9.9176319781690836E-4</v>
      </c>
      <c r="BA138">
        <v>3.857237461488694E-4</v>
      </c>
      <c r="BB138">
        <v>3.4386957995593548E-3</v>
      </c>
      <c r="BC138">
        <v>2.9341403394937515E-2</v>
      </c>
      <c r="BD138">
        <v>2.3289775475859642E-2</v>
      </c>
      <c r="BE138">
        <v>2.0355220476631075E-4</v>
      </c>
      <c r="BF138">
        <v>2.2546079009771347E-2</v>
      </c>
      <c r="BG138">
        <v>1.0370956733822823E-3</v>
      </c>
      <c r="BH138">
        <v>7.0879521081224084E-4</v>
      </c>
      <c r="BI138">
        <v>4.7971206367947161E-4</v>
      </c>
      <c r="BJ138">
        <v>4.8950780183076859E-4</v>
      </c>
      <c r="BK138">
        <v>3.4452922409400344E-4</v>
      </c>
    </row>
    <row r="139" spans="1:63">
      <c r="B139" t="s">
        <v>99</v>
      </c>
      <c r="C139">
        <v>50</v>
      </c>
      <c r="D139">
        <v>3</v>
      </c>
      <c r="E139">
        <v>217.08542713567857</v>
      </c>
      <c r="O139" t="s">
        <v>115</v>
      </c>
      <c r="P139">
        <v>0.34617894887924194</v>
      </c>
      <c r="Q139">
        <v>0.11005114018917084</v>
      </c>
      <c r="R139">
        <v>0.23801018297672272</v>
      </c>
      <c r="S139">
        <v>7.8092753887176514E-2</v>
      </c>
      <c r="T139">
        <v>0.93769538402557373</v>
      </c>
      <c r="U139">
        <v>0.58806359767913818</v>
      </c>
      <c r="V139">
        <v>0.41174972057342529</v>
      </c>
      <c r="W139">
        <v>0.79263925552368164</v>
      </c>
      <c r="X139">
        <v>0.76369452476501465</v>
      </c>
      <c r="Y139">
        <v>0.16061295568943024</v>
      </c>
      <c r="Z139">
        <v>6.7585870623588562E-2</v>
      </c>
      <c r="AA139">
        <v>0.90976172685623169</v>
      </c>
      <c r="AB139">
        <v>0.50712084770202637</v>
      </c>
      <c r="AC139">
        <v>6.2459342181682587E-2</v>
      </c>
      <c r="AD139">
        <v>0.43259778618812561</v>
      </c>
      <c r="AE139">
        <v>0.37071794271469116</v>
      </c>
      <c r="AF139">
        <v>0.6006433367729187</v>
      </c>
      <c r="AG139">
        <v>3.4564655274152756E-2</v>
      </c>
      <c r="AH139">
        <v>0.20826780796051025</v>
      </c>
      <c r="AI139">
        <v>0.31046539545059204</v>
      </c>
      <c r="AJ139">
        <v>0.63626176118850708</v>
      </c>
      <c r="AK139">
        <v>0.16871985793113708</v>
      </c>
      <c r="AL139">
        <v>0.83232349157333374</v>
      </c>
      <c r="AM139">
        <v>0.25741833448410034</v>
      </c>
      <c r="AN139">
        <v>0.21419085562229156</v>
      </c>
      <c r="AO139">
        <v>0.30119764804840088</v>
      </c>
      <c r="AP139">
        <v>0.2936846911907196</v>
      </c>
      <c r="AQ139">
        <v>2.8249798342585564E-2</v>
      </c>
      <c r="AS139">
        <v>0.20904137194156647</v>
      </c>
      <c r="AT139">
        <v>0.20984633266925812</v>
      </c>
      <c r="AU139">
        <v>0.10758872330188751</v>
      </c>
      <c r="AV139">
        <v>6.2313862144947052E-2</v>
      </c>
      <c r="AW139">
        <v>6.0956832021474838E-2</v>
      </c>
      <c r="AX139">
        <v>1.7321933060884476E-2</v>
      </c>
      <c r="AY139">
        <v>1.6574479639530182E-2</v>
      </c>
      <c r="AZ139">
        <v>0.287361741065979</v>
      </c>
      <c r="BA139">
        <v>0.19981205463409424</v>
      </c>
      <c r="BB139">
        <v>0.45642870664596558</v>
      </c>
      <c r="BC139">
        <v>0.98919016122817993</v>
      </c>
      <c r="BD139">
        <v>0.90192621946334839</v>
      </c>
      <c r="BE139">
        <v>0.15795345604419708</v>
      </c>
      <c r="BF139">
        <v>0.88126897811889648</v>
      </c>
      <c r="BG139">
        <v>0.29442504048347473</v>
      </c>
      <c r="BH139">
        <v>0.2541012167930603</v>
      </c>
      <c r="BI139">
        <v>0.21955695748329163</v>
      </c>
      <c r="BJ139">
        <v>0.22197167575359344</v>
      </c>
      <c r="BK139">
        <v>0.191571906208992</v>
      </c>
    </row>
    <row r="140" spans="1:63">
      <c r="B140" t="s">
        <v>99</v>
      </c>
      <c r="C140">
        <v>50</v>
      </c>
      <c r="D140">
        <v>3</v>
      </c>
      <c r="E140">
        <v>400</v>
      </c>
      <c r="O140" t="s">
        <v>115</v>
      </c>
      <c r="P140">
        <v>1</v>
      </c>
      <c r="Q140">
        <v>0.71042525768280029</v>
      </c>
      <c r="R140">
        <v>0.92125493288040161</v>
      </c>
      <c r="S140">
        <v>0.59526723623275757</v>
      </c>
      <c r="T140">
        <v>0.18827196955680847</v>
      </c>
      <c r="U140">
        <v>0.44890698790550232</v>
      </c>
      <c r="V140">
        <v>0.63079345226287842</v>
      </c>
      <c r="W140">
        <v>0.13787345588207245</v>
      </c>
      <c r="X140">
        <v>0.32266288995742798</v>
      </c>
      <c r="Y140">
        <v>0.86482208967208862</v>
      </c>
      <c r="Z140">
        <v>2.0134916994720697E-3</v>
      </c>
      <c r="AA140">
        <v>0.17766770720481873</v>
      </c>
      <c r="AB140">
        <v>0.52315175533294678</v>
      </c>
      <c r="AC140">
        <v>0.5299830436706543</v>
      </c>
      <c r="AD140">
        <v>0.60850691795349121</v>
      </c>
      <c r="AE140">
        <v>1</v>
      </c>
      <c r="AF140">
        <v>0.43609777092933655</v>
      </c>
      <c r="AG140">
        <v>0.39011150598526001</v>
      </c>
      <c r="AH140">
        <v>0.99969154596328735</v>
      </c>
      <c r="AI140">
        <v>1</v>
      </c>
      <c r="AJ140">
        <v>9.2046119272708893E-2</v>
      </c>
      <c r="AK140">
        <v>0.88634532690048218</v>
      </c>
      <c r="AL140">
        <v>0.28323429822921753</v>
      </c>
      <c r="AM140">
        <v>0.875</v>
      </c>
      <c r="AN140">
        <v>0.98046875</v>
      </c>
      <c r="AO140">
        <v>1</v>
      </c>
      <c r="AP140">
        <v>0.81053543090820313</v>
      </c>
      <c r="AQ140">
        <v>4.3502522748894989E-4</v>
      </c>
      <c r="AR140">
        <v>0.20904137194156647</v>
      </c>
      <c r="AT140">
        <v>0.99321657419204712</v>
      </c>
      <c r="AU140">
        <v>0.70390033721923828</v>
      </c>
      <c r="AV140">
        <v>0.53098750114440918</v>
      </c>
      <c r="AW140">
        <v>0.52612161636352539</v>
      </c>
      <c r="AX140">
        <v>0.27058029174804688</v>
      </c>
      <c r="AY140">
        <v>0.26541194319725037</v>
      </c>
      <c r="AZ140">
        <v>0.82206279039382935</v>
      </c>
      <c r="BA140">
        <v>0.97151988744735718</v>
      </c>
      <c r="BB140">
        <v>0.5781739354133606</v>
      </c>
      <c r="BC140">
        <v>0.21206344664096832</v>
      </c>
      <c r="BD140">
        <v>0.24746249616146088</v>
      </c>
      <c r="BE140">
        <v>0.85840213298797607</v>
      </c>
      <c r="BF140">
        <v>0.25794559717178345</v>
      </c>
      <c r="BG140">
        <v>1</v>
      </c>
      <c r="BH140">
        <v>0.88678455352783203</v>
      </c>
      <c r="BI140">
        <v>0.9661603569984436</v>
      </c>
      <c r="BJ140">
        <v>0.95876538753509521</v>
      </c>
      <c r="BK140">
        <v>0.94899624586105347</v>
      </c>
    </row>
    <row r="141" spans="1:63">
      <c r="B141" t="s">
        <v>99</v>
      </c>
      <c r="C141">
        <v>50</v>
      </c>
      <c r="D141">
        <v>3</v>
      </c>
      <c r="E141">
        <v>101.12359550561824</v>
      </c>
      <c r="O141" t="s">
        <v>115</v>
      </c>
      <c r="P141">
        <v>0.7260318398475647</v>
      </c>
      <c r="Q141">
        <v>0.71168708801269531</v>
      </c>
      <c r="R141">
        <v>0.92582017183303833</v>
      </c>
      <c r="S141">
        <v>0.59659165143966675</v>
      </c>
      <c r="T141">
        <v>0.18902140855789185</v>
      </c>
      <c r="U141">
        <v>0.45041784644126892</v>
      </c>
      <c r="V141">
        <v>0.63605737686157227</v>
      </c>
      <c r="W141">
        <v>0.13841898739337921</v>
      </c>
      <c r="X141">
        <v>0.32363036274909973</v>
      </c>
      <c r="Y141">
        <v>0.86403381824493408</v>
      </c>
      <c r="Z141">
        <v>1.9932959694415331E-3</v>
      </c>
      <c r="AA141">
        <v>0.17842561006546021</v>
      </c>
      <c r="AB141">
        <v>0.5252724289894104</v>
      </c>
      <c r="AC141">
        <v>0.53138619661331177</v>
      </c>
      <c r="AD141">
        <v>0.60860532522201538</v>
      </c>
      <c r="AE141">
        <v>0.69056844711303711</v>
      </c>
      <c r="AF141">
        <v>0.43769299983978271</v>
      </c>
      <c r="AG141">
        <v>0.39107069373130798</v>
      </c>
      <c r="AH141">
        <v>0.99302226305007935</v>
      </c>
      <c r="AI141">
        <v>0.77960216999053955</v>
      </c>
      <c r="AJ141">
        <v>9.233548492193222E-2</v>
      </c>
      <c r="AK141">
        <v>0.88593167066574097</v>
      </c>
      <c r="AL141">
        <v>0.2840733528137207</v>
      </c>
      <c r="AM141">
        <v>0.8839414119720459</v>
      </c>
      <c r="AN141">
        <v>0.98535948991775513</v>
      </c>
      <c r="AO141">
        <v>0.79693692922592163</v>
      </c>
      <c r="AP141">
        <v>0.81501948833465576</v>
      </c>
      <c r="AQ141">
        <v>4.3032373650930822E-4</v>
      </c>
      <c r="AR141">
        <v>0.20984633266925812</v>
      </c>
      <c r="AS141">
        <v>0.99321657419204712</v>
      </c>
      <c r="AU141">
        <v>0.70418566465377808</v>
      </c>
      <c r="AV141">
        <v>0.53162527084350586</v>
      </c>
      <c r="AW141">
        <v>0.52621132135391235</v>
      </c>
      <c r="AX141">
        <v>0.27200394868850708</v>
      </c>
      <c r="AY141">
        <v>0.26644578576087952</v>
      </c>
      <c r="AZ141">
        <v>0.82725882530212402</v>
      </c>
      <c r="BA141">
        <v>0.96813160181045532</v>
      </c>
      <c r="BB141">
        <v>0.5795518159866333</v>
      </c>
      <c r="BC141">
        <v>0.21278505027294159</v>
      </c>
      <c r="BD141">
        <v>0.24832251667976379</v>
      </c>
      <c r="BE141">
        <v>0.85652190446853638</v>
      </c>
      <c r="BF141">
        <v>0.25874802470207214</v>
      </c>
      <c r="BG141">
        <v>0.81167119741439819</v>
      </c>
      <c r="BH141">
        <v>0.89143741130828857</v>
      </c>
      <c r="BI141">
        <v>0.97024989128112793</v>
      </c>
      <c r="BJ141">
        <v>0.96311378479003906</v>
      </c>
      <c r="BK141">
        <v>0.94634950160980225</v>
      </c>
    </row>
    <row r="142" spans="1:63">
      <c r="B142" t="s">
        <v>99</v>
      </c>
      <c r="C142">
        <v>50</v>
      </c>
      <c r="D142">
        <v>3</v>
      </c>
      <c r="E142">
        <v>77.815699658703068</v>
      </c>
      <c r="O142" t="s">
        <v>115</v>
      </c>
      <c r="P142">
        <v>0.48322111368179321</v>
      </c>
      <c r="Q142">
        <v>0.98664921522140503</v>
      </c>
      <c r="R142">
        <v>0.64978760480880737</v>
      </c>
      <c r="S142">
        <v>0.84920930862426758</v>
      </c>
      <c r="T142">
        <v>9.4881579279899597E-2</v>
      </c>
      <c r="U142">
        <v>0.27013647556304932</v>
      </c>
      <c r="V142">
        <v>0.41058054566383362</v>
      </c>
      <c r="W142">
        <v>6.5269201993942261E-2</v>
      </c>
      <c r="X142">
        <v>0.18136218190193176</v>
      </c>
      <c r="Y142">
        <v>0.8128238320350647</v>
      </c>
      <c r="Z142">
        <v>4.1378731839358807E-4</v>
      </c>
      <c r="AA142">
        <v>8.8495649397373199E-2</v>
      </c>
      <c r="AB142">
        <v>0.32524776458740234</v>
      </c>
      <c r="AC142">
        <v>0.76905125379562378</v>
      </c>
      <c r="AD142">
        <v>0.38940572738647461</v>
      </c>
      <c r="AE142">
        <v>0.45466217398643494</v>
      </c>
      <c r="AF142">
        <v>0.26077458262443542</v>
      </c>
      <c r="AG142">
        <v>0.59864240884780884</v>
      </c>
      <c r="AH142">
        <v>0.70681148767471313</v>
      </c>
      <c r="AI142">
        <v>0.52824932336807251</v>
      </c>
      <c r="AJ142">
        <v>4.0159828960895538E-2</v>
      </c>
      <c r="AK142">
        <v>0.7938002347946167</v>
      </c>
      <c r="AL142">
        <v>0.15503545105457306</v>
      </c>
      <c r="AM142">
        <v>0.61539167165756226</v>
      </c>
      <c r="AN142">
        <v>0.69549262523651123</v>
      </c>
      <c r="AO142">
        <v>0.54216718673706055</v>
      </c>
      <c r="AP142">
        <v>0.55756747722625732</v>
      </c>
      <c r="AQ142">
        <v>7.0652764406986535E-5</v>
      </c>
      <c r="AR142">
        <v>0.10758872330188751</v>
      </c>
      <c r="AS142">
        <v>0.70390033721923828</v>
      </c>
      <c r="AT142">
        <v>0.70418566465377808</v>
      </c>
      <c r="AV142">
        <v>0.77560955286026001</v>
      </c>
      <c r="AW142">
        <v>0.7722136378288269</v>
      </c>
      <c r="AX142">
        <v>0.43834000825881958</v>
      </c>
      <c r="AY142">
        <v>0.43388363718986511</v>
      </c>
      <c r="AZ142">
        <v>0.56765913963317871</v>
      </c>
      <c r="BA142">
        <v>0.72225433588027954</v>
      </c>
      <c r="BB142">
        <v>0.36670812964439392</v>
      </c>
      <c r="BC142">
        <v>0.10947801917791367</v>
      </c>
      <c r="BD142">
        <v>0.13177855312824249</v>
      </c>
      <c r="BE142">
        <v>0.81482261419296265</v>
      </c>
      <c r="BF142">
        <v>0.1385372132062912</v>
      </c>
      <c r="BG142">
        <v>0.5545506477355957</v>
      </c>
      <c r="BH142">
        <v>0.62121498584747314</v>
      </c>
      <c r="BI142">
        <v>0.68490540981292725</v>
      </c>
      <c r="BJ142">
        <v>0.68047648668289185</v>
      </c>
      <c r="BK142">
        <v>0.73877674341201782</v>
      </c>
    </row>
    <row r="143" spans="1:63">
      <c r="B143" t="s">
        <v>99</v>
      </c>
      <c r="C143">
        <v>50</v>
      </c>
      <c r="D143">
        <v>3</v>
      </c>
      <c r="E143">
        <v>261.92893401015237</v>
      </c>
      <c r="O143" t="s">
        <v>117</v>
      </c>
      <c r="P143">
        <v>0.34595263004302979</v>
      </c>
      <c r="Q143">
        <v>0.77089869976043701</v>
      </c>
      <c r="R143">
        <v>0.48498472571372986</v>
      </c>
      <c r="S143">
        <v>0.90401887893676758</v>
      </c>
      <c r="T143">
        <v>5.4001107811927795E-2</v>
      </c>
      <c r="U143">
        <v>0.17776697874069214</v>
      </c>
      <c r="V143">
        <v>0.28685203194618225</v>
      </c>
      <c r="W143">
        <v>3.5231713205575943E-2</v>
      </c>
      <c r="X143">
        <v>0.11287757754325867</v>
      </c>
      <c r="Y143">
        <v>0.62541776895523071</v>
      </c>
      <c r="Z143">
        <v>1.1402870586607605E-4</v>
      </c>
      <c r="AA143">
        <v>4.9887824803590775E-2</v>
      </c>
      <c r="AB143">
        <v>0.21973235905170441</v>
      </c>
      <c r="AC143">
        <v>0.99649012088775635</v>
      </c>
      <c r="AD143">
        <v>0.26997819542884827</v>
      </c>
      <c r="AE143">
        <v>0.32193732261657715</v>
      </c>
      <c r="AF143">
        <v>0.17079919576644897</v>
      </c>
      <c r="AG143">
        <v>0.77958792448043823</v>
      </c>
      <c r="AH143">
        <v>0.53368037939071655</v>
      </c>
      <c r="AI143">
        <v>0.38418862223625183</v>
      </c>
      <c r="AJ143">
        <v>2.0199272781610489E-2</v>
      </c>
      <c r="AK143">
        <v>0.60886186361312866</v>
      </c>
      <c r="AL143">
        <v>9.4416044652462006E-2</v>
      </c>
      <c r="AM143">
        <v>0.45539310574531555</v>
      </c>
      <c r="AN143">
        <v>0.5243220329284668</v>
      </c>
      <c r="AO143">
        <v>0.39595526456832886</v>
      </c>
      <c r="AP143">
        <v>0.4068828821182251</v>
      </c>
      <c r="AQ143">
        <v>1.6699314073775895E-5</v>
      </c>
      <c r="AR143">
        <v>6.2313862144947052E-2</v>
      </c>
      <c r="AS143">
        <v>0.53098750114440918</v>
      </c>
      <c r="AT143">
        <v>0.53162527084350586</v>
      </c>
      <c r="AU143">
        <v>0.77560955286026001</v>
      </c>
      <c r="AW143">
        <v>0.98822855949401855</v>
      </c>
      <c r="AX143">
        <v>0.5885118842124939</v>
      </c>
      <c r="AY143">
        <v>0.58639270067214966</v>
      </c>
      <c r="AZ143">
        <v>0.41529110074043274</v>
      </c>
      <c r="BA143">
        <v>0.54682224988937378</v>
      </c>
      <c r="BB143">
        <v>0.25207957625389099</v>
      </c>
      <c r="BC143">
        <v>6.3541293144226074E-2</v>
      </c>
      <c r="BD143">
        <v>7.8488700091838837E-2</v>
      </c>
      <c r="BE143">
        <v>0.6279672384262085</v>
      </c>
      <c r="BF143">
        <v>8.3069615066051483E-2</v>
      </c>
      <c r="BG143">
        <v>0.40506690740585327</v>
      </c>
      <c r="BH143">
        <v>0.46065026521682739</v>
      </c>
      <c r="BI143">
        <v>0.51523417234420776</v>
      </c>
      <c r="BJ143">
        <v>0.51106542348861694</v>
      </c>
      <c r="BK143">
        <v>0.56115162372589111</v>
      </c>
    </row>
    <row r="144" spans="1:63">
      <c r="B144" t="s">
        <v>99</v>
      </c>
      <c r="C144">
        <v>50</v>
      </c>
      <c r="D144">
        <v>3</v>
      </c>
      <c r="E144">
        <v>231.32530120481928</v>
      </c>
      <c r="O144" t="s">
        <v>117</v>
      </c>
      <c r="P144">
        <v>0.34113654494285583</v>
      </c>
      <c r="Q144">
        <v>0.76616567373275757</v>
      </c>
      <c r="R144">
        <v>0.47943222522735596</v>
      </c>
      <c r="S144">
        <v>0.89766520261764526</v>
      </c>
      <c r="T144">
        <v>5.2789133042097092E-2</v>
      </c>
      <c r="U144">
        <v>0.17472390830516815</v>
      </c>
      <c r="V144">
        <v>0.2825792133808136</v>
      </c>
      <c r="W144">
        <v>3.4375164657831192E-2</v>
      </c>
      <c r="X144">
        <v>0.11074055731296539</v>
      </c>
      <c r="Y144">
        <v>0.6214640736579895</v>
      </c>
      <c r="Z144">
        <v>1.0896089224843308E-4</v>
      </c>
      <c r="AA144">
        <v>4.8745788633823395E-2</v>
      </c>
      <c r="AB144">
        <v>0.21616025269031525</v>
      </c>
      <c r="AC144">
        <v>0.98577266931533813</v>
      </c>
      <c r="AD144">
        <v>0.26585745811462402</v>
      </c>
      <c r="AE144">
        <v>0.31732141971588135</v>
      </c>
      <c r="AF144">
        <v>0.16782665252685547</v>
      </c>
      <c r="AG144">
        <v>0.77502799034118652</v>
      </c>
      <c r="AH144">
        <v>0.52846801280975342</v>
      </c>
      <c r="AI144">
        <v>0.37893128395080566</v>
      </c>
      <c r="AJ144">
        <v>1.966344378888607E-2</v>
      </c>
      <c r="AK144">
        <v>0.60441958904266357</v>
      </c>
      <c r="AL144">
        <v>9.2557221651077271E-2</v>
      </c>
      <c r="AM144">
        <v>0.44980964064598083</v>
      </c>
      <c r="AN144">
        <v>0.51878827810287476</v>
      </c>
      <c r="AO144">
        <v>0.39066189527511597</v>
      </c>
      <c r="AP144">
        <v>0.40159761905670166</v>
      </c>
      <c r="AQ144">
        <v>1.5864308807067573E-5</v>
      </c>
      <c r="AR144">
        <v>6.0956832021474838E-2</v>
      </c>
      <c r="AS144">
        <v>0.52612161636352539</v>
      </c>
      <c r="AT144">
        <v>0.52621132135391235</v>
      </c>
      <c r="AU144">
        <v>0.7722136378288269</v>
      </c>
      <c r="AV144">
        <v>0.98822855949401855</v>
      </c>
      <c r="AX144">
        <v>0.58168929815292358</v>
      </c>
      <c r="AY144">
        <v>0.58428221940994263</v>
      </c>
      <c r="AZ144">
        <v>0.41001942753791809</v>
      </c>
      <c r="BA144">
        <v>0.54214519262313843</v>
      </c>
      <c r="BB144">
        <v>0.24813590943813324</v>
      </c>
      <c r="BC144">
        <v>6.2172900885343552E-2</v>
      </c>
      <c r="BD144">
        <v>7.6867952942848206E-2</v>
      </c>
      <c r="BE144">
        <v>0.62498795986175537</v>
      </c>
      <c r="BF144">
        <v>8.1384614109992981E-2</v>
      </c>
      <c r="BG144">
        <v>0.39973258972167969</v>
      </c>
      <c r="BH144">
        <v>0.45519068837165833</v>
      </c>
      <c r="BI144">
        <v>0.50958329439163208</v>
      </c>
      <c r="BJ144">
        <v>0.50528126955032349</v>
      </c>
      <c r="BK144">
        <v>0.55676990747451782</v>
      </c>
    </row>
    <row r="145" spans="1:63">
      <c r="A145" t="s">
        <v>93</v>
      </c>
      <c r="B145" t="s">
        <v>115</v>
      </c>
      <c r="C145">
        <v>50</v>
      </c>
      <c r="D145">
        <v>0</v>
      </c>
      <c r="E145">
        <v>121.58590308370039</v>
      </c>
      <c r="O145" t="s">
        <v>117</v>
      </c>
      <c r="P145">
        <v>0.15774652361869812</v>
      </c>
      <c r="Q145">
        <v>0.43628257513046265</v>
      </c>
      <c r="R145">
        <v>0.24264997243881226</v>
      </c>
      <c r="S145">
        <v>0.53218299150466919</v>
      </c>
      <c r="T145">
        <v>1.4386493712663651E-2</v>
      </c>
      <c r="U145">
        <v>6.7028447985649109E-2</v>
      </c>
      <c r="V145">
        <v>0.12396897375583649</v>
      </c>
      <c r="W145">
        <v>8.2469424232840538E-3</v>
      </c>
      <c r="X145">
        <v>3.7287145853042603E-2</v>
      </c>
      <c r="Y145">
        <v>0.33304965496063232</v>
      </c>
      <c r="Z145">
        <v>7.1974068305280525E-6</v>
      </c>
      <c r="AA145">
        <v>1.2989402748644352E-2</v>
      </c>
      <c r="AB145">
        <v>8.8089309632778168E-2</v>
      </c>
      <c r="AC145">
        <v>0.5967671275138855</v>
      </c>
      <c r="AD145">
        <v>0.11473770439624786</v>
      </c>
      <c r="AE145">
        <v>0.1438329815864563</v>
      </c>
      <c r="AF145">
        <v>6.3732616603374481E-2</v>
      </c>
      <c r="AG145">
        <v>0.76031917333602905</v>
      </c>
      <c r="AH145">
        <v>0.27289357781410217</v>
      </c>
      <c r="AI145">
        <v>0.18057695031166077</v>
      </c>
      <c r="AJ145">
        <v>3.9833486080169678E-3</v>
      </c>
      <c r="AK145">
        <v>0.32214272022247314</v>
      </c>
      <c r="AL145">
        <v>2.9601391404867172E-2</v>
      </c>
      <c r="AM145">
        <v>0.22407324612140656</v>
      </c>
      <c r="AN145">
        <v>0.26757326722145081</v>
      </c>
      <c r="AO145">
        <v>0.18760694563388824</v>
      </c>
      <c r="AP145">
        <v>0.19386349618434906</v>
      </c>
      <c r="AQ145">
        <v>1.6430757341368007E-6</v>
      </c>
      <c r="AR145">
        <v>1.7321933060884476E-2</v>
      </c>
      <c r="AS145">
        <v>0.27058029174804688</v>
      </c>
      <c r="AT145">
        <v>0.27200394868850708</v>
      </c>
      <c r="AU145">
        <v>0.43834000825881958</v>
      </c>
      <c r="AV145">
        <v>0.5885118842124939</v>
      </c>
      <c r="AW145">
        <v>0.58168929815292358</v>
      </c>
      <c r="AY145">
        <v>0.98277312517166138</v>
      </c>
      <c r="AZ145">
        <v>0.19884562492370605</v>
      </c>
      <c r="BA145">
        <v>0.2807270884513855</v>
      </c>
      <c r="BB145">
        <v>0.10510912537574768</v>
      </c>
      <c r="BC145">
        <v>1.7741518095135689E-2</v>
      </c>
      <c r="BD145">
        <v>2.3339806124567986E-2</v>
      </c>
      <c r="BE145">
        <v>0.33425778150558472</v>
      </c>
      <c r="BF145">
        <v>2.5092471390962601E-2</v>
      </c>
      <c r="BG145">
        <v>0.19299304485321045</v>
      </c>
      <c r="BH145">
        <v>0.22712093591690063</v>
      </c>
      <c r="BI145">
        <v>0.2619117796421051</v>
      </c>
      <c r="BJ145">
        <v>0.2595650851726532</v>
      </c>
      <c r="BK145">
        <v>0.28990632295608521</v>
      </c>
    </row>
    <row r="146" spans="1:63">
      <c r="B146" t="s">
        <v>115</v>
      </c>
      <c r="C146">
        <v>50</v>
      </c>
      <c r="D146">
        <v>0</v>
      </c>
      <c r="E146">
        <v>189.47368421052644</v>
      </c>
      <c r="O146" t="s">
        <v>117</v>
      </c>
      <c r="P146">
        <v>0.15348793566226959</v>
      </c>
      <c r="Q146">
        <v>0.43091258406639099</v>
      </c>
      <c r="R146">
        <v>0.23715324699878693</v>
      </c>
      <c r="S146">
        <v>0.52715271711349487</v>
      </c>
      <c r="T146">
        <v>1.3745020143687725E-2</v>
      </c>
      <c r="U146">
        <v>6.4803309738636017E-2</v>
      </c>
      <c r="V146">
        <v>0.12040109932422638</v>
      </c>
      <c r="W146">
        <v>7.8448820859193802E-3</v>
      </c>
      <c r="X146">
        <v>3.5900644958019257E-2</v>
      </c>
      <c r="Y146" s="5">
        <v>0.32815521955490112</v>
      </c>
      <c r="Z146">
        <v>6.6520965447125491E-6</v>
      </c>
      <c r="AA146">
        <v>1.2398692779242992E-2</v>
      </c>
      <c r="AB146">
        <v>8.5326448082923889E-2</v>
      </c>
      <c r="AC146">
        <v>0.59193187952041626</v>
      </c>
      <c r="AD146">
        <v>0.11136180907487869</v>
      </c>
      <c r="AE146">
        <v>0.13984541594982147</v>
      </c>
      <c r="AF146">
        <v>6.1585303395986557E-2</v>
      </c>
      <c r="AG146">
        <v>0.76098620891571045</v>
      </c>
      <c r="AH146">
        <v>0.26748672127723694</v>
      </c>
      <c r="AI146">
        <v>0.17587769031524658</v>
      </c>
      <c r="AJ146">
        <v>3.7687942385673523E-3</v>
      </c>
      <c r="AK146">
        <v>0.3169843852519989</v>
      </c>
      <c r="AL146">
        <v>2.8451722115278244E-2</v>
      </c>
      <c r="AM146">
        <v>0.21877001225948334</v>
      </c>
      <c r="AN146">
        <v>0.26195064187049866</v>
      </c>
      <c r="AO146">
        <v>0.18280394375324249</v>
      </c>
      <c r="AP146">
        <v>0.18902532756328583</v>
      </c>
      <c r="AQ146">
        <v>1.5967021909091272E-6</v>
      </c>
      <c r="AR146">
        <v>1.6574479639530182E-2</v>
      </c>
      <c r="AS146">
        <v>0.26541194319725037</v>
      </c>
      <c r="AT146">
        <v>0.26644578576087952</v>
      </c>
      <c r="AU146">
        <v>0.43388363718986511</v>
      </c>
      <c r="AV146">
        <v>0.58639270067214966</v>
      </c>
      <c r="AW146">
        <v>0.58428221940994263</v>
      </c>
      <c r="AX146">
        <v>0.98277312517166138</v>
      </c>
      <c r="AZ146">
        <v>0.19396308064460754</v>
      </c>
      <c r="BA146">
        <v>0.27562209963798523</v>
      </c>
      <c r="BB146">
        <v>0.10194274038076401</v>
      </c>
      <c r="BC146">
        <v>1.6982568427920341E-2</v>
      </c>
      <c r="BD146">
        <v>2.2387877106666565E-2</v>
      </c>
      <c r="BE146">
        <v>0.32991489768028259</v>
      </c>
      <c r="BF146">
        <v>2.4086149409413338E-2</v>
      </c>
      <c r="BG146">
        <v>0.18812510371208191</v>
      </c>
      <c r="BH146">
        <v>0.22183015942573547</v>
      </c>
      <c r="BI146">
        <v>0.25626674294471741</v>
      </c>
      <c r="BJ146">
        <v>0.25385761260986328</v>
      </c>
      <c r="BK146">
        <v>0.28493475914001465</v>
      </c>
    </row>
    <row r="147" spans="1:63">
      <c r="A147" s="5"/>
      <c r="B147" t="s">
        <v>115</v>
      </c>
      <c r="C147">
        <v>50</v>
      </c>
      <c r="D147">
        <v>0</v>
      </c>
      <c r="E147">
        <v>80.829015544041596</v>
      </c>
      <c r="O147" t="s">
        <v>117</v>
      </c>
      <c r="P147">
        <v>0.88020020723342896</v>
      </c>
      <c r="Q147">
        <v>0.57482653856277466</v>
      </c>
      <c r="R147">
        <v>0.88785409927368164</v>
      </c>
      <c r="S147">
        <v>0.47260305285453796</v>
      </c>
      <c r="T147">
        <v>0.26153802871704102</v>
      </c>
      <c r="U147">
        <v>0.57179450988769531</v>
      </c>
      <c r="V147">
        <v>0.77958804368972778</v>
      </c>
      <c r="W147">
        <v>0.19725079834461212</v>
      </c>
      <c r="X147">
        <v>0.42381742596626282</v>
      </c>
      <c r="Y147" s="5">
        <v>0.70663487911224365</v>
      </c>
      <c r="Z147">
        <v>4.0672668255865574E-3</v>
      </c>
      <c r="AA147">
        <v>0.24843300879001617</v>
      </c>
      <c r="AB147">
        <v>0.65683233737945557</v>
      </c>
      <c r="AC147">
        <v>0.41579905152320862</v>
      </c>
      <c r="AD147">
        <v>0.75</v>
      </c>
      <c r="AE147">
        <v>0.84014004468917847</v>
      </c>
      <c r="AF147">
        <v>0.55771654844284058</v>
      </c>
      <c r="AG147">
        <v>0.29587006568908691</v>
      </c>
      <c r="AH147">
        <v>0.8232232928276062</v>
      </c>
      <c r="AI147">
        <v>0.94300806522369385</v>
      </c>
      <c r="AJ147">
        <v>0.13640610873699188</v>
      </c>
      <c r="AK147">
        <v>0.73513424396514893</v>
      </c>
      <c r="AL147">
        <v>0.37674760818481445</v>
      </c>
      <c r="AM147">
        <v>0.92798906564712524</v>
      </c>
      <c r="AN147">
        <v>0.83679884672164917</v>
      </c>
      <c r="AO147">
        <v>0.96269506216049194</v>
      </c>
      <c r="AP147">
        <v>0.98248457908630371</v>
      </c>
      <c r="AQ147">
        <v>9.9176319781690836E-4</v>
      </c>
      <c r="AR147">
        <v>0.287361741065979</v>
      </c>
      <c r="AS147">
        <v>0.82206279039382935</v>
      </c>
      <c r="AT147">
        <v>0.82725882530212402</v>
      </c>
      <c r="AU147">
        <v>0.56765913963317871</v>
      </c>
      <c r="AV147">
        <v>0.41529110074043274</v>
      </c>
      <c r="AW147">
        <v>0.41001942753791809</v>
      </c>
      <c r="AX147">
        <v>0.19884562492370605</v>
      </c>
      <c r="AY147">
        <v>0.19396308064460754</v>
      </c>
      <c r="BA147">
        <v>0.81053543090820313</v>
      </c>
      <c r="BB147">
        <v>0.71787071228027344</v>
      </c>
      <c r="BC147">
        <v>0.29060274362564087</v>
      </c>
      <c r="BD147">
        <v>0.33420857787132263</v>
      </c>
      <c r="BE147">
        <v>0.69524657726287842</v>
      </c>
      <c r="BF147">
        <v>0.34645798802375793</v>
      </c>
      <c r="BG147">
        <v>0.97850590944290161</v>
      </c>
      <c r="BH147">
        <v>0.9224662184715271</v>
      </c>
      <c r="BI147">
        <v>0.84840977191925049</v>
      </c>
      <c r="BJ147">
        <v>0.85310846567153931</v>
      </c>
      <c r="BK147">
        <v>0.77960216999053955</v>
      </c>
    </row>
    <row r="148" spans="1:63">
      <c r="A148" s="5"/>
      <c r="B148" t="s">
        <v>115</v>
      </c>
      <c r="C148">
        <v>50</v>
      </c>
      <c r="D148">
        <v>0</v>
      </c>
      <c r="E148">
        <v>64.171122994652393</v>
      </c>
      <c r="O148" t="s">
        <v>117</v>
      </c>
      <c r="P148">
        <v>1</v>
      </c>
      <c r="Q148">
        <v>0.72835022211074829</v>
      </c>
      <c r="R148">
        <v>0.89745807647705078</v>
      </c>
      <c r="S148">
        <v>0.6116904616355896</v>
      </c>
      <c r="T148">
        <v>0.17970123887062073</v>
      </c>
      <c r="U148">
        <v>0.43353262543678284</v>
      </c>
      <c r="V148">
        <v>0.60850691795349121</v>
      </c>
      <c r="W148">
        <v>0.13105247914791107</v>
      </c>
      <c r="X148">
        <v>0.31031069159507751</v>
      </c>
      <c r="Y148" s="5">
        <v>0.88584607839584351</v>
      </c>
      <c r="Z148">
        <v>1.815701019950211E-3</v>
      </c>
      <c r="AA148">
        <v>0.16943672299385071</v>
      </c>
      <c r="AB148">
        <v>0.50714057683944702</v>
      </c>
      <c r="AC148">
        <v>0.54539889097213745</v>
      </c>
      <c r="AD148">
        <v>0.5875697135925293</v>
      </c>
      <c r="AE148">
        <v>1</v>
      </c>
      <c r="AF148">
        <v>0.42095920443534851</v>
      </c>
      <c r="AG148">
        <v>0.40325114130973816</v>
      </c>
      <c r="AH148">
        <v>0.97321450710296631</v>
      </c>
      <c r="AI148">
        <v>1</v>
      </c>
      <c r="AJ148">
        <v>8.704046905040741E-2</v>
      </c>
      <c r="AK148">
        <v>0.90761351585388184</v>
      </c>
      <c r="AL148">
        <v>0.27190431952476501</v>
      </c>
      <c r="AM148">
        <v>1</v>
      </c>
      <c r="AN148">
        <v>0.95633310079574585</v>
      </c>
      <c r="AO148">
        <v>1</v>
      </c>
      <c r="AP148">
        <v>0.77960216999053955</v>
      </c>
      <c r="AQ148">
        <v>3.857237461488694E-4</v>
      </c>
      <c r="AR148">
        <v>0.19981205463409424</v>
      </c>
      <c r="AS148">
        <v>0.97151988744735718</v>
      </c>
      <c r="AT148">
        <v>0.96813160181045532</v>
      </c>
      <c r="AU148">
        <v>0.72225433588027954</v>
      </c>
      <c r="AV148">
        <v>0.54682224988937378</v>
      </c>
      <c r="AW148">
        <v>0.54214519262313843</v>
      </c>
      <c r="AX148">
        <v>0.2807270884513855</v>
      </c>
      <c r="AY148">
        <v>0.27562209963798523</v>
      </c>
      <c r="AZ148">
        <v>0.81053543090820313</v>
      </c>
      <c r="BB148">
        <v>0.55856859683990479</v>
      </c>
      <c r="BC148">
        <v>0.20276232063770294</v>
      </c>
      <c r="BD148">
        <v>0.2370978444814682</v>
      </c>
      <c r="BE148">
        <v>0.87958753108978271</v>
      </c>
      <c r="BF148">
        <v>0.24730296432971954</v>
      </c>
      <c r="BG148">
        <v>1</v>
      </c>
      <c r="BH148">
        <v>0.86368656158447266</v>
      </c>
      <c r="BI148">
        <v>0.94310736656188965</v>
      </c>
      <c r="BJ148">
        <v>0.9375</v>
      </c>
      <c r="BK148">
        <v>0.97363650798797607</v>
      </c>
    </row>
    <row r="149" spans="1:63">
      <c r="A149" s="5"/>
      <c r="B149" t="s">
        <v>115</v>
      </c>
      <c r="C149">
        <v>50</v>
      </c>
      <c r="D149">
        <v>0</v>
      </c>
      <c r="E149">
        <v>190.40590405904064</v>
      </c>
      <c r="O149" t="s">
        <v>117</v>
      </c>
      <c r="P149">
        <v>0.81481903791427612</v>
      </c>
      <c r="Q149">
        <v>0.37273097038269043</v>
      </c>
      <c r="R149">
        <v>0.63184887170791626</v>
      </c>
      <c r="S149">
        <v>0.29453346133232117</v>
      </c>
      <c r="T149">
        <v>0.42235690355300903</v>
      </c>
      <c r="U149">
        <v>0.80682921409606934</v>
      </c>
      <c r="V149">
        <v>0.919952392578125</v>
      </c>
      <c r="W149">
        <v>0.33354026079177856</v>
      </c>
      <c r="X149">
        <v>0.6239510178565979</v>
      </c>
      <c r="Y149" s="5">
        <v>0.4812258780002594</v>
      </c>
      <c r="Z149">
        <v>1.1635193601250648E-2</v>
      </c>
      <c r="AA149">
        <v>0.4053993821144104</v>
      </c>
      <c r="AB149">
        <v>0.91463249921798706</v>
      </c>
      <c r="AC149">
        <v>0.25265684723854065</v>
      </c>
      <c r="AD149">
        <v>0.95485877990722656</v>
      </c>
      <c r="AE149">
        <v>0.85410070419311523</v>
      </c>
      <c r="AF149">
        <v>0.79385370016098022</v>
      </c>
      <c r="AG149">
        <v>0.16828162968158722</v>
      </c>
      <c r="AH149">
        <v>0.57524412870407104</v>
      </c>
      <c r="AI149">
        <v>0.7564626932144165</v>
      </c>
      <c r="AJ149">
        <v>0.24361827969551086</v>
      </c>
      <c r="AK149">
        <v>0.5</v>
      </c>
      <c r="AL149">
        <v>0.56608814001083374</v>
      </c>
      <c r="AM149">
        <v>0.66656398773193359</v>
      </c>
      <c r="AN149">
        <v>0.58806449174880981</v>
      </c>
      <c r="AO149">
        <v>0.74136173725128174</v>
      </c>
      <c r="AP149">
        <v>0.72872757911682129</v>
      </c>
      <c r="AQ149">
        <v>3.4386957995593548E-3</v>
      </c>
      <c r="AR149">
        <v>0.45642870664596558</v>
      </c>
      <c r="AS149">
        <v>0.5781739354133606</v>
      </c>
      <c r="AT149">
        <v>0.5795518159866333</v>
      </c>
      <c r="AU149">
        <v>0.36670812964439392</v>
      </c>
      <c r="AV149">
        <v>0.25207957625389099</v>
      </c>
      <c r="AW149">
        <v>0.24813590943813324</v>
      </c>
      <c r="AX149">
        <v>0.10510912537574768</v>
      </c>
      <c r="AY149">
        <v>0.10194274038076401</v>
      </c>
      <c r="AZ149">
        <v>0.71787071228027344</v>
      </c>
      <c r="BA149">
        <v>0.55856859683990479</v>
      </c>
      <c r="BC149">
        <v>0.45889642834663391</v>
      </c>
      <c r="BD149">
        <v>0.51579350233078003</v>
      </c>
      <c r="BE149">
        <v>0.47553753852844238</v>
      </c>
      <c r="BF149">
        <v>0.52929025888442993</v>
      </c>
      <c r="BG149">
        <v>0.73010903596878052</v>
      </c>
      <c r="BH149">
        <v>0.66046440601348877</v>
      </c>
      <c r="BI149">
        <v>0.59817475080490112</v>
      </c>
      <c r="BJ149">
        <v>0.60272985696792603</v>
      </c>
      <c r="BK149">
        <v>0.5401458740234375</v>
      </c>
    </row>
    <row r="150" spans="1:63">
      <c r="A150" s="5"/>
      <c r="B150" t="s">
        <v>115</v>
      </c>
      <c r="C150">
        <v>50</v>
      </c>
      <c r="D150">
        <v>0</v>
      </c>
      <c r="E150">
        <v>31.111111111111395</v>
      </c>
      <c r="O150" t="s">
        <v>117</v>
      </c>
      <c r="P150">
        <v>0.34910595417022705</v>
      </c>
      <c r="Q150">
        <v>0.11195656657218933</v>
      </c>
      <c r="R150">
        <v>0.24101243913173676</v>
      </c>
      <c r="S150">
        <v>7.9549834132194519E-2</v>
      </c>
      <c r="T150">
        <v>0.93198502063751221</v>
      </c>
      <c r="U150">
        <v>0.59078013896942139</v>
      </c>
      <c r="V150">
        <v>0.41471394896507263</v>
      </c>
      <c r="W150">
        <v>0.78953254222869873</v>
      </c>
      <c r="X150">
        <v>0.76756918430328369</v>
      </c>
      <c r="Y150">
        <v>0.16316643357276917</v>
      </c>
      <c r="Z150">
        <v>7.0135176181793213E-2</v>
      </c>
      <c r="AA150">
        <v>0.90400952100753784</v>
      </c>
      <c r="AB150">
        <v>0.50953131914138794</v>
      </c>
      <c r="AC150">
        <v>6.3676811754703522E-2</v>
      </c>
      <c r="AD150">
        <v>0.43534678220748901</v>
      </c>
      <c r="AE150">
        <v>0.37360161542892456</v>
      </c>
      <c r="AF150">
        <v>0.60244971513748169</v>
      </c>
      <c r="AG150">
        <v>3.5320386290550232E-2</v>
      </c>
      <c r="AH150">
        <v>0.21123655140399933</v>
      </c>
      <c r="AI150">
        <v>0.31326630711555481</v>
      </c>
      <c r="AJ150">
        <v>0.63533824682235718</v>
      </c>
      <c r="AK150">
        <v>0.17134997248649597</v>
      </c>
      <c r="AL150">
        <v>0.83676242828369141</v>
      </c>
      <c r="AM150">
        <v>0.26044851541519165</v>
      </c>
      <c r="AN150">
        <v>0.2171260267496109</v>
      </c>
      <c r="AO150">
        <v>0.30411538481712341</v>
      </c>
      <c r="AP150">
        <v>0.29685983061790466</v>
      </c>
      <c r="AQ150">
        <v>2.9341403394937515E-2</v>
      </c>
      <c r="AR150">
        <v>0.98919016122817993</v>
      </c>
      <c r="AS150">
        <v>0.21206344664096832</v>
      </c>
      <c r="AT150">
        <v>0.21278505027294159</v>
      </c>
      <c r="AU150">
        <v>0.10947801917791367</v>
      </c>
      <c r="AV150">
        <v>6.3541293144226074E-2</v>
      </c>
      <c r="AW150">
        <v>6.2172900885343552E-2</v>
      </c>
      <c r="AX150">
        <v>1.7741518095135689E-2</v>
      </c>
      <c r="AY150">
        <v>1.6982568427920341E-2</v>
      </c>
      <c r="AZ150">
        <v>0.29060274362564087</v>
      </c>
      <c r="BA150">
        <v>0.20276232063770294</v>
      </c>
      <c r="BB150">
        <v>0.45889642834663391</v>
      </c>
      <c r="BD150">
        <v>0.90537971258163452</v>
      </c>
      <c r="BE150">
        <v>0.16049858927726746</v>
      </c>
      <c r="BF150">
        <v>0.88599234819412231</v>
      </c>
      <c r="BG150">
        <v>0.29745277762413025</v>
      </c>
      <c r="BH150">
        <v>0.25719535350799561</v>
      </c>
      <c r="BI150">
        <v>0.22249408066272736</v>
      </c>
      <c r="BJ150">
        <v>0.22486783564090729</v>
      </c>
      <c r="BK150">
        <v>0.19445738196372986</v>
      </c>
    </row>
    <row r="151" spans="1:63">
      <c r="B151" t="s">
        <v>115</v>
      </c>
      <c r="C151">
        <v>50</v>
      </c>
      <c r="D151">
        <v>0</v>
      </c>
      <c r="E151">
        <v>76.470588235293732</v>
      </c>
      <c r="O151" t="s">
        <v>117</v>
      </c>
      <c r="P151">
        <v>0.39788708090782166</v>
      </c>
      <c r="Q151">
        <v>0.13463565707206726</v>
      </c>
      <c r="R151">
        <v>0.27967023849487305</v>
      </c>
      <c r="S151">
        <v>9.7226500511169434E-2</v>
      </c>
      <c r="T151">
        <v>0.85113543272018433</v>
      </c>
      <c r="U151">
        <v>0.65594190359115601</v>
      </c>
      <c r="V151">
        <v>0.46862289309501648</v>
      </c>
      <c r="W151">
        <v>0.71734380722045898</v>
      </c>
      <c r="X151">
        <v>0.84273850917816162</v>
      </c>
      <c r="Y151">
        <v>0.19274349510669708</v>
      </c>
      <c r="Z151">
        <v>5.7883419096469879E-2</v>
      </c>
      <c r="AA151">
        <v>0.8259197473526001</v>
      </c>
      <c r="AB151">
        <v>0.56973069906234741</v>
      </c>
      <c r="AC151">
        <v>7.8660048544406891E-2</v>
      </c>
      <c r="AD151">
        <v>0.49069225788116455</v>
      </c>
      <c r="AE151">
        <v>0.42435988783836365</v>
      </c>
      <c r="AF151">
        <v>0.66802030801773071</v>
      </c>
      <c r="AG151">
        <v>4.4894076883792877E-2</v>
      </c>
      <c r="AH151">
        <v>0.24657391011714935</v>
      </c>
      <c r="AI151">
        <v>0.35894545912742615</v>
      </c>
      <c r="AJ151">
        <v>0.57137656211853027</v>
      </c>
      <c r="AK151">
        <v>0.20195788145065308</v>
      </c>
      <c r="AL151">
        <v>0.9167630672454834</v>
      </c>
      <c r="AM151">
        <v>0.30112412571907043</v>
      </c>
      <c r="AN151">
        <v>0.25316572189331055</v>
      </c>
      <c r="AO151">
        <v>0.34898412227630615</v>
      </c>
      <c r="AP151">
        <v>0.34106111526489258</v>
      </c>
      <c r="AQ151">
        <v>2.3289775475859642E-2</v>
      </c>
      <c r="AR151">
        <v>0.90192621946334839</v>
      </c>
      <c r="AS151">
        <v>0.24746249616146088</v>
      </c>
      <c r="AT151">
        <v>0.24832251667976379</v>
      </c>
      <c r="AU151">
        <v>0.13177855312824249</v>
      </c>
      <c r="AV151">
        <v>7.8488700091838837E-2</v>
      </c>
      <c r="AW151">
        <v>7.6867952942848206E-2</v>
      </c>
      <c r="AX151">
        <v>2.3339806124567986E-2</v>
      </c>
      <c r="AY151">
        <v>2.2387877106666565E-2</v>
      </c>
      <c r="AZ151">
        <v>0.33420857787132263</v>
      </c>
      <c r="BA151">
        <v>0.2370978444814682</v>
      </c>
      <c r="BB151">
        <v>0.51579350233078003</v>
      </c>
      <c r="BC151">
        <v>0.90537971258163452</v>
      </c>
      <c r="BE151">
        <v>0.18971827626228333</v>
      </c>
      <c r="BF151">
        <v>0.97191786766052246</v>
      </c>
      <c r="BG151">
        <v>0.34171503782272339</v>
      </c>
      <c r="BH151">
        <v>0.2975253164768219</v>
      </c>
      <c r="BI151">
        <v>0.25914296507835388</v>
      </c>
      <c r="BJ151">
        <v>0.26179683208465576</v>
      </c>
      <c r="BK151">
        <v>0.22782157361507416</v>
      </c>
    </row>
    <row r="152" spans="1:63">
      <c r="B152" t="s">
        <v>115</v>
      </c>
      <c r="C152">
        <v>50</v>
      </c>
      <c r="D152">
        <v>0</v>
      </c>
      <c r="E152">
        <v>63.461538461538339</v>
      </c>
      <c r="O152" t="s">
        <v>117</v>
      </c>
      <c r="P152">
        <v>1</v>
      </c>
      <c r="Q152">
        <v>0.81431198120117188</v>
      </c>
      <c r="R152">
        <v>1</v>
      </c>
      <c r="S152">
        <v>0.69349586963653564</v>
      </c>
      <c r="T152">
        <v>0.14100532233715057</v>
      </c>
      <c r="U152">
        <v>0.36228156089782715</v>
      </c>
      <c r="V152">
        <v>0.53194111585617065</v>
      </c>
      <c r="W152">
        <v>0.10062042623758316</v>
      </c>
      <c r="X152">
        <v>0.25311949849128723</v>
      </c>
      <c r="Y152">
        <v>0.98880600929260254</v>
      </c>
      <c r="Z152">
        <v>1.0477122850716114E-3</v>
      </c>
      <c r="AA152">
        <v>0.13238765299320221</v>
      </c>
      <c r="AB152">
        <v>0.42823508381843567</v>
      </c>
      <c r="AC152">
        <v>0.62307447195053101</v>
      </c>
      <c r="AD152">
        <v>0.5</v>
      </c>
      <c r="AE152">
        <v>0.56472474336624146</v>
      </c>
      <c r="AF152">
        <v>0.35092470049858093</v>
      </c>
      <c r="AG152">
        <v>0.47168907523155212</v>
      </c>
      <c r="AH152">
        <v>0.86043274402618408</v>
      </c>
      <c r="AI152">
        <v>1</v>
      </c>
      <c r="AJ152">
        <v>6.4999423921108246E-2</v>
      </c>
      <c r="AK152">
        <v>0.96256119012832642</v>
      </c>
      <c r="AL152">
        <v>0.21974016726016998</v>
      </c>
      <c r="AM152">
        <v>1</v>
      </c>
      <c r="AN152">
        <v>0.84714442491531372</v>
      </c>
      <c r="AO152">
        <v>1</v>
      </c>
      <c r="AP152">
        <v>1</v>
      </c>
      <c r="AQ152">
        <v>2.0355220476631075E-4</v>
      </c>
      <c r="AR152">
        <v>0.15795345604419708</v>
      </c>
      <c r="AS152">
        <v>0.85840213298797607</v>
      </c>
      <c r="AT152">
        <v>0.85652190446853638</v>
      </c>
      <c r="AU152">
        <v>0.81482261419296265</v>
      </c>
      <c r="AV152">
        <v>0.6279672384262085</v>
      </c>
      <c r="AW152">
        <v>0.62498795986175537</v>
      </c>
      <c r="AX152">
        <v>0.33425778150558472</v>
      </c>
      <c r="AY152">
        <v>0.32991489768028259</v>
      </c>
      <c r="AZ152">
        <v>0.69524657726287842</v>
      </c>
      <c r="BA152">
        <v>0.87958753108978271</v>
      </c>
      <c r="BB152">
        <v>0.47553753852844238</v>
      </c>
      <c r="BC152">
        <v>0.16049858927726746</v>
      </c>
      <c r="BD152">
        <v>0.18971827626228333</v>
      </c>
      <c r="BF152">
        <v>0.19851596653461456</v>
      </c>
      <c r="BG152">
        <v>1</v>
      </c>
      <c r="BH152">
        <v>0.75</v>
      </c>
      <c r="BI152">
        <v>0.82990127801895142</v>
      </c>
      <c r="BJ152">
        <v>1</v>
      </c>
      <c r="BK152">
        <v>0.89924126863479614</v>
      </c>
    </row>
    <row r="153" spans="1:63">
      <c r="B153" t="s">
        <v>115</v>
      </c>
      <c r="C153">
        <v>50</v>
      </c>
      <c r="D153">
        <v>0</v>
      </c>
      <c r="E153">
        <v>153.06122448979562</v>
      </c>
      <c r="O153" t="s">
        <v>117</v>
      </c>
      <c r="P153">
        <v>0.41068899631500244</v>
      </c>
      <c r="Q153">
        <v>0.14148731529712677</v>
      </c>
      <c r="R153">
        <v>0.29075518250465393</v>
      </c>
      <c r="S153">
        <v>0.10260564088821411</v>
      </c>
      <c r="T153">
        <v>0.83161050081253052</v>
      </c>
      <c r="U153">
        <v>0.671001136302948</v>
      </c>
      <c r="V153">
        <v>0.48231986165046692</v>
      </c>
      <c r="W153">
        <v>0.69999831914901733</v>
      </c>
      <c r="X153">
        <v>0.8615373969078064</v>
      </c>
      <c r="Y153">
        <v>0.20162117481231689</v>
      </c>
      <c r="Z153">
        <v>5.6424744427204132E-2</v>
      </c>
      <c r="AA153">
        <v>0.80646759271621704</v>
      </c>
      <c r="AB153">
        <v>0.58362466096878052</v>
      </c>
      <c r="AC153">
        <v>8.3238273859024048E-2</v>
      </c>
      <c r="AD153">
        <v>0.50433796644210815</v>
      </c>
      <c r="AE153">
        <v>0.43744060397148132</v>
      </c>
      <c r="AF153">
        <v>0.68161088228225708</v>
      </c>
      <c r="AG153">
        <v>4.7858487814664841E-2</v>
      </c>
      <c r="AH153">
        <v>0.25699284672737122</v>
      </c>
      <c r="AI153">
        <v>0.37106671929359436</v>
      </c>
      <c r="AJ153">
        <v>0.55682599544525146</v>
      </c>
      <c r="AK153">
        <v>0.21111486852169037</v>
      </c>
      <c r="AL153">
        <v>0.93853276968002319</v>
      </c>
      <c r="AM153">
        <v>0.31261223554611206</v>
      </c>
      <c r="AN153">
        <v>0.26368558406829834</v>
      </c>
      <c r="AO153">
        <v>0.36110031604766846</v>
      </c>
      <c r="AP153">
        <v>0.35334885120391846</v>
      </c>
      <c r="AQ153">
        <v>2.2546079009771347E-2</v>
      </c>
      <c r="AR153">
        <v>0.88126897811889648</v>
      </c>
      <c r="AS153">
        <v>0.25794559717178345</v>
      </c>
      <c r="AT153">
        <v>0.25874802470207214</v>
      </c>
      <c r="AU153">
        <v>0.1385372132062912</v>
      </c>
      <c r="AV153">
        <v>8.3069615066051483E-2</v>
      </c>
      <c r="AW153">
        <v>8.1384614109992981E-2</v>
      </c>
      <c r="AX153">
        <v>2.5092471390962601E-2</v>
      </c>
      <c r="AY153">
        <v>2.4086149409413338E-2</v>
      </c>
      <c r="AZ153">
        <v>0.34645798802375793</v>
      </c>
      <c r="BA153">
        <v>0.24730296432971954</v>
      </c>
      <c r="BB153">
        <v>0.52929025888442993</v>
      </c>
      <c r="BC153">
        <v>0.88599234819412231</v>
      </c>
      <c r="BD153">
        <v>0.97191786766052246</v>
      </c>
      <c r="BE153">
        <v>0.19851596653461456</v>
      </c>
      <c r="BG153">
        <v>0.35384887456893921</v>
      </c>
      <c r="BH153">
        <v>0.30901920795440674</v>
      </c>
      <c r="BI153">
        <v>0.26978132128715515</v>
      </c>
      <c r="BJ153">
        <v>0.27244630455970764</v>
      </c>
      <c r="BK153">
        <v>0.23777146637439728</v>
      </c>
    </row>
    <row r="154" spans="1:63">
      <c r="B154" t="s">
        <v>115</v>
      </c>
      <c r="C154">
        <v>50</v>
      </c>
      <c r="D154">
        <v>0</v>
      </c>
      <c r="E154">
        <v>140.10152284264009</v>
      </c>
      <c r="O154" t="s">
        <v>117</v>
      </c>
      <c r="P154">
        <v>0.8942444920539856</v>
      </c>
      <c r="Q154">
        <v>0.56293851137161255</v>
      </c>
      <c r="R154">
        <v>0.87413316965103149</v>
      </c>
      <c r="S154">
        <v>0.46171563863754272</v>
      </c>
      <c r="T154">
        <v>0.26824656128883362</v>
      </c>
      <c r="U154">
        <v>0.58196389675140381</v>
      </c>
      <c r="V154">
        <v>0.79174494743347168</v>
      </c>
      <c r="W154">
        <v>0.20278239250183105</v>
      </c>
      <c r="X154">
        <v>0.43194302916526794</v>
      </c>
      <c r="Y154" s="5">
        <v>1</v>
      </c>
      <c r="Z154">
        <v>4.2205173522233963E-3</v>
      </c>
      <c r="AA154">
        <v>0.25504481792449951</v>
      </c>
      <c r="AB154">
        <v>0.66824227571487427</v>
      </c>
      <c r="AC154">
        <v>0.40574678778648376</v>
      </c>
      <c r="AD154">
        <v>0.76230239868164063</v>
      </c>
      <c r="AE154">
        <v>0.85344815254211426</v>
      </c>
      <c r="AF154">
        <v>0.56822824478149414</v>
      </c>
      <c r="AG154">
        <v>0.28783297538757324</v>
      </c>
      <c r="AH154">
        <v>0.81053543090820313</v>
      </c>
      <c r="AI154">
        <v>0.96016389131546021</v>
      </c>
      <c r="AJ154">
        <v>0.14047954976558685</v>
      </c>
      <c r="AK154">
        <v>1</v>
      </c>
      <c r="AL154">
        <v>0.38435658812522888</v>
      </c>
      <c r="AM154">
        <v>0.9153321385383606</v>
      </c>
      <c r="AN154">
        <v>0.82187861204147339</v>
      </c>
      <c r="AO154">
        <v>0.98122960329055786</v>
      </c>
      <c r="AP154">
        <v>0.99442756175994873</v>
      </c>
      <c r="AQ154">
        <v>1.0370956733822823E-3</v>
      </c>
      <c r="AR154">
        <v>0.29442504048347473</v>
      </c>
      <c r="AS154">
        <v>1</v>
      </c>
      <c r="AT154">
        <v>0.81167119741439819</v>
      </c>
      <c r="AU154">
        <v>0.5545506477355957</v>
      </c>
      <c r="AV154">
        <v>0.40506690740585327</v>
      </c>
      <c r="AW154">
        <v>0.39973258972167969</v>
      </c>
      <c r="AX154">
        <v>0.19299304485321045</v>
      </c>
      <c r="AY154">
        <v>0.18812510371208191</v>
      </c>
      <c r="AZ154">
        <v>0.97850590944290161</v>
      </c>
      <c r="BA154">
        <v>1</v>
      </c>
      <c r="BB154">
        <v>0.73010903596878052</v>
      </c>
      <c r="BC154">
        <v>0.29745277762413025</v>
      </c>
      <c r="BD154">
        <v>0.34171503782272339</v>
      </c>
      <c r="BE154">
        <v>1</v>
      </c>
      <c r="BF154">
        <v>0.35384887456893921</v>
      </c>
      <c r="BH154">
        <v>0.90805572271347046</v>
      </c>
      <c r="BI154">
        <v>0.83452343940734863</v>
      </c>
      <c r="BJ154">
        <v>0.83976167440414429</v>
      </c>
      <c r="BK154">
        <v>1</v>
      </c>
    </row>
    <row r="155" spans="1:63">
      <c r="A155" s="5"/>
      <c r="B155" t="s">
        <v>115</v>
      </c>
      <c r="C155">
        <v>50</v>
      </c>
      <c r="D155">
        <v>1</v>
      </c>
      <c r="E155">
        <v>18.947368421052836</v>
      </c>
      <c r="O155" t="s">
        <v>117</v>
      </c>
      <c r="P155">
        <v>0.81639677286148071</v>
      </c>
      <c r="Q155">
        <v>0.62854713201522827</v>
      </c>
      <c r="R155">
        <v>0.95719450712203979</v>
      </c>
      <c r="S155">
        <v>0.52135801315307617</v>
      </c>
      <c r="T155">
        <v>0.23032741248607635</v>
      </c>
      <c r="U155">
        <v>0.52101308107376099</v>
      </c>
      <c r="V155">
        <v>0.71990847587585449</v>
      </c>
      <c r="W155">
        <v>0.17168544232845306</v>
      </c>
      <c r="X155">
        <v>0.38136383891105652</v>
      </c>
      <c r="Y155" s="5">
        <v>0.76526725292205811</v>
      </c>
      <c r="Z155">
        <v>3.0539731960743666E-3</v>
      </c>
      <c r="AA155">
        <v>0.21826517581939697</v>
      </c>
      <c r="AB155">
        <v>0.60200542211532593</v>
      </c>
      <c r="AC155">
        <v>0.46109560132026672</v>
      </c>
      <c r="AD155">
        <v>0.69150000810623169</v>
      </c>
      <c r="AE155">
        <v>0.77799415588378906</v>
      </c>
      <c r="AF155">
        <v>0.50748807191848755</v>
      </c>
      <c r="AG155">
        <v>0.33277693390846252</v>
      </c>
      <c r="AH155">
        <v>0.88750672340393066</v>
      </c>
      <c r="AI155">
        <v>0.87633734941482544</v>
      </c>
      <c r="AJ155">
        <v>0.11700347810983658</v>
      </c>
      <c r="AK155">
        <v>0.78853422403335571</v>
      </c>
      <c r="AL155">
        <v>0.33729860186576843</v>
      </c>
      <c r="AM155">
        <v>0.98866027593612671</v>
      </c>
      <c r="AN155">
        <v>0.90158277750015259</v>
      </c>
      <c r="AO155">
        <v>0.89423871040344238</v>
      </c>
      <c r="AP155">
        <v>0.91022026538848877</v>
      </c>
      <c r="AQ155">
        <v>7.0879521081224084E-4</v>
      </c>
      <c r="AR155">
        <v>0.2541012167930603</v>
      </c>
      <c r="AS155">
        <v>0.88678455352783203</v>
      </c>
      <c r="AT155">
        <v>0.89143741130828857</v>
      </c>
      <c r="AU155">
        <v>0.62121498584747314</v>
      </c>
      <c r="AV155">
        <v>0.46065026521682739</v>
      </c>
      <c r="AW155">
        <v>0.45519068837165833</v>
      </c>
      <c r="AX155">
        <v>0.22712093591690063</v>
      </c>
      <c r="AY155">
        <v>0.22183015942573547</v>
      </c>
      <c r="AZ155">
        <v>0.9224662184715271</v>
      </c>
      <c r="BA155">
        <v>0.86368656158447266</v>
      </c>
      <c r="BB155">
        <v>0.66046440601348877</v>
      </c>
      <c r="BC155">
        <v>0.25719535350799561</v>
      </c>
      <c r="BD155">
        <v>0.2975253164768219</v>
      </c>
      <c r="BE155">
        <v>0.75</v>
      </c>
      <c r="BF155">
        <v>0.30901920795440674</v>
      </c>
      <c r="BG155">
        <v>0.90805572271347046</v>
      </c>
      <c r="BI155">
        <v>0.91395235061645508</v>
      </c>
      <c r="BJ155">
        <v>0.91887545585632324</v>
      </c>
      <c r="BK155">
        <v>0.84250986576080322</v>
      </c>
    </row>
    <row r="156" spans="1:63">
      <c r="A156" s="5"/>
      <c r="B156" t="s">
        <v>115</v>
      </c>
      <c r="C156">
        <v>50</v>
      </c>
      <c r="D156">
        <v>1</v>
      </c>
      <c r="E156">
        <v>244.89795918367321</v>
      </c>
      <c r="O156" t="s">
        <v>117</v>
      </c>
      <c r="P156">
        <v>0.74703800678253174</v>
      </c>
      <c r="Q156">
        <v>0.69269824028015137</v>
      </c>
      <c r="R156">
        <v>0.94983875751495361</v>
      </c>
      <c r="S156">
        <v>0.57941514253616333</v>
      </c>
      <c r="T156">
        <v>0.19806323945522308</v>
      </c>
      <c r="U156">
        <v>0.46634134650230408</v>
      </c>
      <c r="V156">
        <v>0.65482175350189209</v>
      </c>
      <c r="W156">
        <v>0.1456248015165329</v>
      </c>
      <c r="X156">
        <v>0.33638602495193481</v>
      </c>
      <c r="Y156" s="5">
        <v>0.84057837724685669</v>
      </c>
      <c r="Z156">
        <v>2.1869996562600136E-3</v>
      </c>
      <c r="AA156">
        <v>0.18715061247348785</v>
      </c>
      <c r="AB156">
        <v>0.54251772165298462</v>
      </c>
      <c r="AC156">
        <v>0.51541787385940552</v>
      </c>
      <c r="AD156">
        <v>0.62788963317871094</v>
      </c>
      <c r="AE156">
        <v>0.71061050891876221</v>
      </c>
      <c r="AF156">
        <v>0.45341336727142334</v>
      </c>
      <c r="AG156">
        <v>0.37771040201187134</v>
      </c>
      <c r="AH156">
        <v>0.96529972553253174</v>
      </c>
      <c r="AI156">
        <v>0.8044971227645874</v>
      </c>
      <c r="AJ156">
        <v>9.7580946981906891E-2</v>
      </c>
      <c r="AK156">
        <v>0.86325538158416748</v>
      </c>
      <c r="AL156">
        <v>0.29577606916427612</v>
      </c>
      <c r="AM156">
        <v>0.90672379732131958</v>
      </c>
      <c r="AN156">
        <v>0.98268222808837891</v>
      </c>
      <c r="AO156">
        <v>0.82187861204147339</v>
      </c>
      <c r="AP156">
        <v>0.83662766218185425</v>
      </c>
      <c r="AQ156">
        <v>4.7971206367947161E-4</v>
      </c>
      <c r="AR156">
        <v>0.21955695748329163</v>
      </c>
      <c r="AS156">
        <v>0.9661603569984436</v>
      </c>
      <c r="AT156">
        <v>0.97024989128112793</v>
      </c>
      <c r="AU156">
        <v>0.68490540981292725</v>
      </c>
      <c r="AV156">
        <v>0.51523417234420776</v>
      </c>
      <c r="AW156">
        <v>0.50958329439163208</v>
      </c>
      <c r="AX156">
        <v>0.2619117796421051</v>
      </c>
      <c r="AY156">
        <v>0.25626674294471741</v>
      </c>
      <c r="AZ156">
        <v>0.84840977191925049</v>
      </c>
      <c r="BA156">
        <v>0.94310736656188965</v>
      </c>
      <c r="BB156">
        <v>0.59817475080490112</v>
      </c>
      <c r="BC156">
        <v>0.22249408066272736</v>
      </c>
      <c r="BD156">
        <v>0.25914296507835388</v>
      </c>
      <c r="BE156">
        <v>0.82990127801895142</v>
      </c>
      <c r="BF156">
        <v>0.26978132128715515</v>
      </c>
      <c r="BG156">
        <v>0.83452343940734863</v>
      </c>
      <c r="BH156">
        <v>0.91395235061645508</v>
      </c>
      <c r="BJ156">
        <v>0.99056804180145264</v>
      </c>
      <c r="BK156">
        <v>0.92125493288040161</v>
      </c>
    </row>
    <row r="157" spans="1:63">
      <c r="A157" s="5"/>
      <c r="B157" t="s">
        <v>115</v>
      </c>
      <c r="C157">
        <v>50</v>
      </c>
      <c r="D157">
        <v>2</v>
      </c>
      <c r="E157">
        <v>113.68421052631578</v>
      </c>
      <c r="O157" t="s">
        <v>117</v>
      </c>
      <c r="P157">
        <v>0.75224941968917847</v>
      </c>
      <c r="Q157">
        <v>0.6878473162651062</v>
      </c>
      <c r="R157">
        <v>0.95551502704620361</v>
      </c>
      <c r="S157">
        <v>0.5750812292098999</v>
      </c>
      <c r="T157">
        <v>0.20032002031803131</v>
      </c>
      <c r="U157">
        <v>0.47026115655899048</v>
      </c>
      <c r="V157">
        <v>0.65967535972595215</v>
      </c>
      <c r="W157">
        <v>0.14741858839988708</v>
      </c>
      <c r="X157">
        <v>0.33945134282112122</v>
      </c>
      <c r="Y157" s="5">
        <v>0.84250986576080322</v>
      </c>
      <c r="Z157">
        <v>2.2242458071559668E-3</v>
      </c>
      <c r="AA157">
        <v>0.18934817612171173</v>
      </c>
      <c r="AB157">
        <v>0.54701203107833862</v>
      </c>
      <c r="AC157">
        <v>0.51142013072967529</v>
      </c>
      <c r="AD157">
        <v>0.63244414329528809</v>
      </c>
      <c r="AE157">
        <v>0.71563851833343506</v>
      </c>
      <c r="AF157">
        <v>0.45740363001823425</v>
      </c>
      <c r="AG157">
        <v>0.3744371235370636</v>
      </c>
      <c r="AH157">
        <v>0.95824462175369263</v>
      </c>
      <c r="AI157">
        <v>0.8095812201499939</v>
      </c>
      <c r="AJ157">
        <v>9.8855234682559967E-2</v>
      </c>
      <c r="AK157">
        <v>0.85659968852996826</v>
      </c>
      <c r="AL157">
        <v>0.29858306050300598</v>
      </c>
      <c r="AM157">
        <v>0.91226041316986084</v>
      </c>
      <c r="AN157">
        <v>0.97509765625</v>
      </c>
      <c r="AO157">
        <v>0.82694011926651001</v>
      </c>
      <c r="AP157">
        <v>0.84169477224349976</v>
      </c>
      <c r="AQ157">
        <v>4.8950780183076859E-4</v>
      </c>
      <c r="AR157">
        <v>0.22197167575359344</v>
      </c>
      <c r="AS157">
        <v>0.95876538753509521</v>
      </c>
      <c r="AT157">
        <v>0.96311378479003906</v>
      </c>
      <c r="AU157">
        <v>0.68047648668289185</v>
      </c>
      <c r="AV157">
        <v>0.51106542348861694</v>
      </c>
      <c r="AW157">
        <v>0.50528126955032349</v>
      </c>
      <c r="AX157">
        <v>0.2595650851726532</v>
      </c>
      <c r="AY157">
        <v>0.25385761260986328</v>
      </c>
      <c r="AZ157">
        <v>0.85310846567153931</v>
      </c>
      <c r="BA157">
        <v>0.9375</v>
      </c>
      <c r="BB157">
        <v>0.60272985696792603</v>
      </c>
      <c r="BC157">
        <v>0.22486783564090729</v>
      </c>
      <c r="BD157">
        <v>0.26179683208465576</v>
      </c>
      <c r="BE157">
        <v>1</v>
      </c>
      <c r="BF157">
        <v>0.27244630455970764</v>
      </c>
      <c r="BG157">
        <v>0.83976167440414429</v>
      </c>
      <c r="BH157">
        <v>0.91887545585632324</v>
      </c>
      <c r="BI157">
        <v>0.99056804180145264</v>
      </c>
      <c r="BK157">
        <v>0.90712535381317139</v>
      </c>
    </row>
    <row r="158" spans="1:63">
      <c r="A158" s="5"/>
      <c r="B158" t="s">
        <v>115</v>
      </c>
      <c r="C158">
        <v>50</v>
      </c>
      <c r="D158">
        <v>2</v>
      </c>
      <c r="E158">
        <v>74.611398963730792</v>
      </c>
      <c r="O158" t="s">
        <v>117</v>
      </c>
      <c r="P158">
        <v>1</v>
      </c>
      <c r="Q158">
        <v>0.74416053295135498</v>
      </c>
      <c r="R158">
        <v>0.875</v>
      </c>
      <c r="S158">
        <v>0.62631624937057495</v>
      </c>
      <c r="T158">
        <v>0.17206105589866638</v>
      </c>
      <c r="U158">
        <v>0.41993603110313416</v>
      </c>
      <c r="V158">
        <v>0.60314971208572388</v>
      </c>
      <c r="W158">
        <v>0.12499949336051941</v>
      </c>
      <c r="X158">
        <v>0.29920467734336853</v>
      </c>
      <c r="Y158" s="5">
        <v>0.90513324737548828</v>
      </c>
      <c r="Z158">
        <v>1.649731770157814E-3</v>
      </c>
      <c r="AA158">
        <v>0.16210521757602692</v>
      </c>
      <c r="AB158">
        <v>0.49235999584197998</v>
      </c>
      <c r="AC158">
        <v>0.55917263031005859</v>
      </c>
      <c r="AD158">
        <v>0.56788903474807739</v>
      </c>
      <c r="AE158">
        <v>1</v>
      </c>
      <c r="AF158">
        <v>0.40755438804626465</v>
      </c>
      <c r="AG158">
        <v>0.4151785671710968</v>
      </c>
      <c r="AH158">
        <v>0.95089119672775269</v>
      </c>
      <c r="AI158">
        <v>1</v>
      </c>
      <c r="AJ158">
        <v>8.2623749971389771E-2</v>
      </c>
      <c r="AK158">
        <v>0.92696410417556763</v>
      </c>
      <c r="AL158">
        <v>0.26174160838127136</v>
      </c>
      <c r="AM158">
        <v>1</v>
      </c>
      <c r="AN158">
        <v>0.93531453609466553</v>
      </c>
      <c r="AO158">
        <v>1</v>
      </c>
      <c r="AP158">
        <v>1</v>
      </c>
      <c r="AQ158">
        <v>3.4452922409400344E-4</v>
      </c>
      <c r="AR158">
        <v>0.191571906208992</v>
      </c>
      <c r="AS158">
        <v>0.94899624586105347</v>
      </c>
      <c r="AT158">
        <v>0.94634950160980225</v>
      </c>
      <c r="AU158">
        <v>0.73877674341201782</v>
      </c>
      <c r="AV158">
        <v>0.56115162372589111</v>
      </c>
      <c r="AW158">
        <v>0.55676990747451782</v>
      </c>
      <c r="AX158">
        <v>0.28990632295608521</v>
      </c>
      <c r="AY158">
        <v>0.28493475914001465</v>
      </c>
      <c r="AZ158">
        <v>0.77960216999053955</v>
      </c>
      <c r="BA158">
        <v>0.97363650798797607</v>
      </c>
      <c r="BB158">
        <v>0.5401458740234375</v>
      </c>
      <c r="BC158">
        <v>0.19445738196372986</v>
      </c>
      <c r="BD158">
        <v>0.22782157361507416</v>
      </c>
      <c r="BE158">
        <v>0.89924126863479614</v>
      </c>
      <c r="BF158">
        <v>0.23777146637439728</v>
      </c>
      <c r="BG158">
        <v>1</v>
      </c>
      <c r="BH158">
        <v>0.84250986576080322</v>
      </c>
      <c r="BI158">
        <v>0.92125493288040161</v>
      </c>
      <c r="BJ158">
        <v>0.90712535381317139</v>
      </c>
    </row>
    <row r="159" spans="1:63">
      <c r="A159" s="5"/>
      <c r="B159" t="s">
        <v>115</v>
      </c>
      <c r="C159">
        <v>50</v>
      </c>
      <c r="D159">
        <v>2</v>
      </c>
      <c r="E159">
        <v>147.59358288770096</v>
      </c>
    </row>
    <row r="160" spans="1:63">
      <c r="B160" t="s">
        <v>115</v>
      </c>
      <c r="C160">
        <v>50</v>
      </c>
      <c r="D160">
        <v>2</v>
      </c>
      <c r="E160">
        <v>123.98523985239875</v>
      </c>
    </row>
    <row r="161" spans="1:25">
      <c r="B161" t="s">
        <v>115</v>
      </c>
      <c r="C161">
        <v>50</v>
      </c>
      <c r="D161">
        <v>2</v>
      </c>
      <c r="E161">
        <v>4.4444444444444606</v>
      </c>
    </row>
    <row r="162" spans="1:25">
      <c r="B162" t="s">
        <v>115</v>
      </c>
      <c r="C162">
        <v>50</v>
      </c>
      <c r="D162">
        <v>2</v>
      </c>
      <c r="E162">
        <v>176.47058823529414</v>
      </c>
    </row>
    <row r="163" spans="1:25">
      <c r="B163" t="s">
        <v>115</v>
      </c>
      <c r="C163">
        <v>50</v>
      </c>
      <c r="D163">
        <v>2</v>
      </c>
      <c r="E163">
        <v>330.61224489795882</v>
      </c>
    </row>
    <row r="164" spans="1:25">
      <c r="B164" t="s">
        <v>115</v>
      </c>
      <c r="C164">
        <v>50</v>
      </c>
      <c r="D164">
        <v>2</v>
      </c>
      <c r="E164">
        <v>67.005076142131799</v>
      </c>
    </row>
    <row r="165" spans="1:25">
      <c r="B165" t="s">
        <v>115</v>
      </c>
      <c r="C165">
        <v>50</v>
      </c>
      <c r="D165">
        <v>3</v>
      </c>
      <c r="E165">
        <v>195.59471365638771</v>
      </c>
    </row>
    <row r="166" spans="1:25">
      <c r="B166" t="s">
        <v>115</v>
      </c>
      <c r="C166">
        <v>50</v>
      </c>
      <c r="D166">
        <v>3</v>
      </c>
      <c r="E166">
        <v>322.10526315789519</v>
      </c>
    </row>
    <row r="167" spans="1:25">
      <c r="B167" t="s">
        <v>115</v>
      </c>
      <c r="C167">
        <v>50</v>
      </c>
      <c r="D167">
        <v>3</v>
      </c>
      <c r="E167">
        <v>254.9222797927462</v>
      </c>
    </row>
    <row r="168" spans="1:25">
      <c r="B168" t="s">
        <v>115</v>
      </c>
      <c r="C168">
        <v>50</v>
      </c>
      <c r="D168">
        <v>3</v>
      </c>
      <c r="E168">
        <v>128.34224598930493</v>
      </c>
    </row>
    <row r="169" spans="1:25">
      <c r="B169" t="s">
        <v>115</v>
      </c>
      <c r="C169">
        <v>50</v>
      </c>
      <c r="D169">
        <v>3</v>
      </c>
      <c r="E169">
        <v>270.11070110701121</v>
      </c>
    </row>
    <row r="170" spans="1:25">
      <c r="B170" t="s">
        <v>115</v>
      </c>
      <c r="C170">
        <v>50</v>
      </c>
      <c r="D170">
        <v>3</v>
      </c>
      <c r="E170">
        <v>1471.1111111111115</v>
      </c>
    </row>
    <row r="171" spans="1:25">
      <c r="B171" t="s">
        <v>115</v>
      </c>
      <c r="C171">
        <v>50</v>
      </c>
      <c r="D171">
        <v>3</v>
      </c>
      <c r="E171">
        <v>525</v>
      </c>
    </row>
    <row r="172" spans="1:25">
      <c r="B172" t="s">
        <v>115</v>
      </c>
      <c r="C172">
        <v>50</v>
      </c>
      <c r="D172">
        <v>3</v>
      </c>
      <c r="E172">
        <v>208.16326530612236</v>
      </c>
    </row>
    <row r="173" spans="1:25">
      <c r="B173" t="s">
        <v>115</v>
      </c>
      <c r="C173">
        <v>50</v>
      </c>
      <c r="D173">
        <v>3</v>
      </c>
      <c r="E173">
        <v>201.01522842639602</v>
      </c>
      <c r="Y173" t="s">
        <v>130</v>
      </c>
    </row>
    <row r="174" spans="1:25">
      <c r="A174" t="s">
        <v>130</v>
      </c>
      <c r="B174" t="s">
        <v>117</v>
      </c>
      <c r="C174">
        <v>50</v>
      </c>
      <c r="D174">
        <v>0</v>
      </c>
      <c r="E174">
        <v>136.03238866396737</v>
      </c>
      <c r="Y174" s="5"/>
    </row>
    <row r="175" spans="1:25">
      <c r="A175" s="5"/>
      <c r="B175" t="s">
        <v>117</v>
      </c>
      <c r="C175">
        <v>50</v>
      </c>
      <c r="D175">
        <v>0</v>
      </c>
      <c r="E175">
        <v>127.37430167597742</v>
      </c>
      <c r="Y175" s="5"/>
    </row>
    <row r="176" spans="1:25">
      <c r="A176" s="5"/>
      <c r="B176" t="s">
        <v>117</v>
      </c>
      <c r="C176">
        <v>50</v>
      </c>
      <c r="D176">
        <v>0</v>
      </c>
      <c r="E176">
        <v>249.63503649635015</v>
      </c>
      <c r="Y176" s="5"/>
    </row>
    <row r="177" spans="1:25">
      <c r="A177" s="5"/>
      <c r="B177" t="s">
        <v>117</v>
      </c>
      <c r="C177">
        <v>50</v>
      </c>
      <c r="D177">
        <v>0</v>
      </c>
      <c r="E177">
        <v>199.12663755458516</v>
      </c>
    </row>
    <row r="178" spans="1:25">
      <c r="B178" t="s">
        <v>117</v>
      </c>
      <c r="C178">
        <v>50</v>
      </c>
      <c r="D178">
        <v>0</v>
      </c>
      <c r="E178">
        <v>393.44262295081955</v>
      </c>
    </row>
    <row r="179" spans="1:25">
      <c r="B179" t="s">
        <v>117</v>
      </c>
      <c r="C179">
        <v>50</v>
      </c>
      <c r="D179">
        <v>0</v>
      </c>
      <c r="E179">
        <v>398.13084112149539</v>
      </c>
    </row>
    <row r="180" spans="1:25">
      <c r="B180" t="s">
        <v>117</v>
      </c>
      <c r="C180">
        <v>50</v>
      </c>
      <c r="D180">
        <v>0</v>
      </c>
      <c r="E180">
        <v>197.64705882352945</v>
      </c>
    </row>
    <row r="181" spans="1:25">
      <c r="B181" t="s">
        <v>117</v>
      </c>
      <c r="C181">
        <v>50</v>
      </c>
      <c r="D181">
        <v>0</v>
      </c>
      <c r="E181">
        <v>12.500000000000165</v>
      </c>
    </row>
    <row r="182" spans="1:25">
      <c r="B182" t="s">
        <v>117</v>
      </c>
      <c r="C182">
        <v>50</v>
      </c>
      <c r="D182">
        <v>1</v>
      </c>
      <c r="E182">
        <v>212.03007518796989</v>
      </c>
      <c r="Y182" s="5"/>
    </row>
    <row r="183" spans="1:25">
      <c r="A183" s="5"/>
      <c r="B183" t="s">
        <v>117</v>
      </c>
      <c r="C183">
        <v>50</v>
      </c>
      <c r="D183">
        <v>1</v>
      </c>
      <c r="E183">
        <v>102.02429149797578</v>
      </c>
      <c r="Y183" s="5"/>
    </row>
    <row r="184" spans="1:25">
      <c r="A184" s="5"/>
      <c r="B184" t="s">
        <v>117</v>
      </c>
      <c r="C184">
        <v>50</v>
      </c>
      <c r="D184">
        <v>1</v>
      </c>
      <c r="E184">
        <v>144.52554744525557</v>
      </c>
      <c r="Y184" s="5"/>
    </row>
    <row r="185" spans="1:25">
      <c r="A185" s="5"/>
      <c r="B185" t="s">
        <v>117</v>
      </c>
      <c r="C185">
        <v>50</v>
      </c>
      <c r="D185">
        <v>1</v>
      </c>
      <c r="E185">
        <v>83.84279475982504</v>
      </c>
      <c r="Y185" s="5"/>
    </row>
    <row r="186" spans="1:25">
      <c r="A186" s="5"/>
      <c r="B186" t="s">
        <v>117</v>
      </c>
      <c r="C186">
        <v>50</v>
      </c>
      <c r="D186">
        <v>1</v>
      </c>
      <c r="E186">
        <v>32.786885245901644</v>
      </c>
    </row>
    <row r="187" spans="1:25">
      <c r="B187" t="s">
        <v>117</v>
      </c>
      <c r="C187">
        <v>50</v>
      </c>
      <c r="D187">
        <v>1</v>
      </c>
      <c r="E187">
        <v>54.368932038834899</v>
      </c>
    </row>
    <row r="188" spans="1:25">
      <c r="B188" t="s">
        <v>117</v>
      </c>
      <c r="C188">
        <v>50</v>
      </c>
      <c r="D188">
        <v>1</v>
      </c>
      <c r="E188">
        <v>145.79439252336448</v>
      </c>
    </row>
    <row r="189" spans="1:25">
      <c r="B189" t="s">
        <v>117</v>
      </c>
      <c r="C189">
        <v>50</v>
      </c>
      <c r="D189">
        <v>1</v>
      </c>
      <c r="E189">
        <v>37.647058823529534</v>
      </c>
    </row>
    <row r="190" spans="1:25">
      <c r="B190" t="s">
        <v>117</v>
      </c>
      <c r="C190">
        <v>50</v>
      </c>
      <c r="D190">
        <v>1</v>
      </c>
      <c r="E190">
        <v>37.5</v>
      </c>
    </row>
    <row r="191" spans="1:25">
      <c r="B191" t="s">
        <v>117</v>
      </c>
      <c r="C191">
        <v>50</v>
      </c>
      <c r="D191">
        <v>2</v>
      </c>
      <c r="E191">
        <v>320.30075187969925</v>
      </c>
    </row>
    <row r="192" spans="1:25">
      <c r="B192" t="s">
        <v>117</v>
      </c>
      <c r="C192">
        <v>50</v>
      </c>
      <c r="D192">
        <v>2</v>
      </c>
      <c r="E192">
        <v>126.31578947368411</v>
      </c>
    </row>
    <row r="193" spans="2:5">
      <c r="B193" t="s">
        <v>117</v>
      </c>
      <c r="C193">
        <v>50</v>
      </c>
      <c r="D193">
        <v>2</v>
      </c>
      <c r="E193">
        <v>214.52513966480407</v>
      </c>
    </row>
    <row r="194" spans="2:5">
      <c r="B194" t="s">
        <v>117</v>
      </c>
      <c r="C194">
        <v>50</v>
      </c>
      <c r="D194">
        <v>2</v>
      </c>
      <c r="E194">
        <v>197.08029197080259</v>
      </c>
    </row>
    <row r="195" spans="2:5">
      <c r="B195" t="s">
        <v>117</v>
      </c>
      <c r="C195">
        <v>50</v>
      </c>
      <c r="D195">
        <v>2</v>
      </c>
      <c r="E195">
        <v>214.84716157205247</v>
      </c>
    </row>
    <row r="196" spans="2:5">
      <c r="B196" t="s">
        <v>117</v>
      </c>
      <c r="C196">
        <v>50</v>
      </c>
      <c r="D196">
        <v>2</v>
      </c>
      <c r="E196">
        <v>32.786885245901523</v>
      </c>
    </row>
    <row r="197" spans="2:5">
      <c r="B197" t="s">
        <v>117</v>
      </c>
      <c r="C197">
        <v>50</v>
      </c>
      <c r="D197">
        <v>2</v>
      </c>
      <c r="E197">
        <v>159.22330097087385</v>
      </c>
    </row>
    <row r="198" spans="2:5">
      <c r="B198" t="s">
        <v>117</v>
      </c>
      <c r="C198">
        <v>50</v>
      </c>
      <c r="D198">
        <v>2</v>
      </c>
      <c r="E198">
        <v>235.51401869158875</v>
      </c>
    </row>
    <row r="199" spans="2:5">
      <c r="B199" t="s">
        <v>117</v>
      </c>
      <c r="C199">
        <v>50</v>
      </c>
      <c r="D199">
        <v>2</v>
      </c>
      <c r="E199">
        <v>296.47058823529409</v>
      </c>
    </row>
    <row r="200" spans="2:5">
      <c r="B200" t="s">
        <v>117</v>
      </c>
      <c r="C200">
        <v>50</v>
      </c>
      <c r="D200">
        <v>2</v>
      </c>
      <c r="E200">
        <v>320.83333333333354</v>
      </c>
    </row>
    <row r="201" spans="2:5">
      <c r="B201" t="s">
        <v>117</v>
      </c>
      <c r="C201">
        <v>50</v>
      </c>
      <c r="D201">
        <v>3</v>
      </c>
      <c r="E201">
        <v>365.41353383458653</v>
      </c>
    </row>
    <row r="202" spans="2:5">
      <c r="B202" t="s">
        <v>117</v>
      </c>
      <c r="C202">
        <v>50</v>
      </c>
      <c r="D202">
        <v>3</v>
      </c>
      <c r="E202">
        <v>24.291497975708612</v>
      </c>
    </row>
    <row r="203" spans="2:5">
      <c r="B203" t="s">
        <v>117</v>
      </c>
      <c r="C203">
        <v>50</v>
      </c>
      <c r="D203">
        <v>3</v>
      </c>
      <c r="E203">
        <v>65.693430656934638</v>
      </c>
    </row>
    <row r="204" spans="2:5">
      <c r="B204" t="s">
        <v>117</v>
      </c>
      <c r="C204">
        <v>50</v>
      </c>
      <c r="D204">
        <v>3</v>
      </c>
      <c r="E204">
        <v>83.842794759825154</v>
      </c>
    </row>
    <row r="205" spans="2:5">
      <c r="B205" t="s">
        <v>117</v>
      </c>
      <c r="C205">
        <v>50</v>
      </c>
      <c r="D205">
        <v>3</v>
      </c>
      <c r="E205">
        <v>85.245901639344453</v>
      </c>
    </row>
    <row r="206" spans="2:5">
      <c r="B206" t="s">
        <v>117</v>
      </c>
      <c r="C206">
        <v>50</v>
      </c>
      <c r="D206">
        <v>3</v>
      </c>
      <c r="E206">
        <v>15.533980582524444</v>
      </c>
    </row>
    <row r="207" spans="2:5">
      <c r="B207" t="s">
        <v>117</v>
      </c>
      <c r="C207">
        <v>50</v>
      </c>
      <c r="D207">
        <v>3</v>
      </c>
      <c r="E207">
        <v>16.822429906541927</v>
      </c>
    </row>
    <row r="208" spans="2:5">
      <c r="B208" t="s">
        <v>117</v>
      </c>
      <c r="C208">
        <v>50</v>
      </c>
      <c r="D208">
        <v>3</v>
      </c>
      <c r="E208">
        <v>28.235294117647069</v>
      </c>
    </row>
    <row r="209" spans="1:25">
      <c r="B209" t="s">
        <v>117</v>
      </c>
      <c r="C209">
        <v>50</v>
      </c>
      <c r="D209">
        <v>3</v>
      </c>
      <c r="E209">
        <v>487.5</v>
      </c>
      <c r="Y209" t="s">
        <v>9</v>
      </c>
    </row>
    <row r="210" spans="1:25">
      <c r="A210" t="s">
        <v>9</v>
      </c>
      <c r="B210" t="s">
        <v>99</v>
      </c>
      <c r="C210">
        <v>25</v>
      </c>
      <c r="D210">
        <v>0</v>
      </c>
      <c r="E210">
        <v>125.37313432835815</v>
      </c>
    </row>
    <row r="211" spans="1:25">
      <c r="B211" t="s">
        <v>99</v>
      </c>
      <c r="C211">
        <v>25</v>
      </c>
      <c r="D211">
        <v>0</v>
      </c>
      <c r="E211">
        <v>64.056939501779368</v>
      </c>
    </row>
    <row r="212" spans="1:25">
      <c r="B212" t="s">
        <v>99</v>
      </c>
      <c r="C212">
        <v>25</v>
      </c>
      <c r="D212">
        <v>0</v>
      </c>
      <c r="E212">
        <v>153.19148936170211</v>
      </c>
    </row>
    <row r="213" spans="1:25">
      <c r="B213" t="s">
        <v>99</v>
      </c>
      <c r="C213">
        <v>25</v>
      </c>
      <c r="D213">
        <v>0</v>
      </c>
      <c r="E213">
        <v>129.82456140350899</v>
      </c>
    </row>
    <row r="214" spans="1:25">
      <c r="B214" t="s">
        <v>99</v>
      </c>
      <c r="C214">
        <v>25</v>
      </c>
      <c r="D214">
        <v>0</v>
      </c>
      <c r="E214">
        <v>77.005347593582826</v>
      </c>
    </row>
    <row r="215" spans="1:25">
      <c r="B215" t="s">
        <v>99</v>
      </c>
      <c r="C215">
        <v>25</v>
      </c>
      <c r="D215">
        <v>0</v>
      </c>
      <c r="E215">
        <v>29.268292682926901</v>
      </c>
    </row>
    <row r="216" spans="1:25">
      <c r="B216" t="s">
        <v>99</v>
      </c>
      <c r="C216">
        <v>25</v>
      </c>
      <c r="D216">
        <v>0</v>
      </c>
      <c r="E216">
        <v>23.595505617977505</v>
      </c>
    </row>
    <row r="217" spans="1:25">
      <c r="B217" t="s">
        <v>99</v>
      </c>
      <c r="C217">
        <v>25</v>
      </c>
      <c r="D217">
        <v>0</v>
      </c>
      <c r="E217">
        <v>78.431372549019756</v>
      </c>
    </row>
    <row r="218" spans="1:25">
      <c r="B218" t="s">
        <v>99</v>
      </c>
      <c r="C218">
        <v>25</v>
      </c>
      <c r="D218">
        <v>0</v>
      </c>
      <c r="E218">
        <v>270.63829787234039</v>
      </c>
    </row>
    <row r="219" spans="1:25">
      <c r="B219" t="s">
        <v>99</v>
      </c>
      <c r="C219">
        <v>25</v>
      </c>
      <c r="D219">
        <v>0</v>
      </c>
      <c r="E219">
        <v>108.33333333333346</v>
      </c>
    </row>
    <row r="220" spans="1:25">
      <c r="B220" t="s">
        <v>99</v>
      </c>
      <c r="C220">
        <v>25</v>
      </c>
      <c r="D220">
        <v>0</v>
      </c>
      <c r="E220">
        <v>165.67164179104472</v>
      </c>
    </row>
    <row r="221" spans="1:25">
      <c r="B221" t="s">
        <v>99</v>
      </c>
      <c r="C221">
        <v>25</v>
      </c>
      <c r="D221">
        <v>0</v>
      </c>
      <c r="E221">
        <v>123.84341637010668</v>
      </c>
    </row>
    <row r="222" spans="1:25">
      <c r="B222" t="s">
        <v>99</v>
      </c>
      <c r="C222">
        <v>25</v>
      </c>
      <c r="D222">
        <v>0</v>
      </c>
      <c r="E222">
        <v>174.46808510638294</v>
      </c>
    </row>
    <row r="223" spans="1:25">
      <c r="B223" t="s">
        <v>99</v>
      </c>
      <c r="C223">
        <v>25</v>
      </c>
      <c r="D223">
        <v>0</v>
      </c>
      <c r="E223">
        <v>118.71657754010691</v>
      </c>
    </row>
    <row r="224" spans="1:25">
      <c r="B224" t="s">
        <v>99</v>
      </c>
      <c r="C224">
        <v>25</v>
      </c>
      <c r="D224">
        <v>0</v>
      </c>
      <c r="E224">
        <v>151.21951219512209</v>
      </c>
    </row>
    <row r="225" spans="2:5">
      <c r="B225" t="s">
        <v>99</v>
      </c>
      <c r="C225">
        <v>25</v>
      </c>
      <c r="D225">
        <v>0</v>
      </c>
      <c r="E225">
        <v>131.4606741573032</v>
      </c>
    </row>
    <row r="226" spans="2:5">
      <c r="B226" t="s">
        <v>99</v>
      </c>
      <c r="C226">
        <v>25</v>
      </c>
      <c r="D226">
        <v>0</v>
      </c>
      <c r="E226">
        <v>478.43137254901973</v>
      </c>
    </row>
    <row r="227" spans="2:5">
      <c r="B227" t="s">
        <v>99</v>
      </c>
      <c r="C227">
        <v>25</v>
      </c>
      <c r="D227">
        <v>0</v>
      </c>
      <c r="E227">
        <v>148.08510638297864</v>
      </c>
    </row>
    <row r="228" spans="2:5">
      <c r="B228" t="s">
        <v>99</v>
      </c>
      <c r="C228">
        <v>25</v>
      </c>
      <c r="D228">
        <v>0</v>
      </c>
      <c r="E228">
        <v>120.83333333333363</v>
      </c>
    </row>
    <row r="229" spans="2:5">
      <c r="B229" t="s">
        <v>99</v>
      </c>
      <c r="C229">
        <v>25</v>
      </c>
      <c r="D229">
        <v>1</v>
      </c>
      <c r="E229">
        <v>23.5955056179777</v>
      </c>
    </row>
    <row r="230" spans="2:5">
      <c r="B230" t="s">
        <v>99</v>
      </c>
      <c r="C230">
        <v>25</v>
      </c>
      <c r="D230">
        <v>1</v>
      </c>
      <c r="E230">
        <v>132.76595744680853</v>
      </c>
    </row>
    <row r="231" spans="2:5">
      <c r="B231" t="s">
        <v>99</v>
      </c>
      <c r="C231">
        <v>25</v>
      </c>
      <c r="D231">
        <v>2</v>
      </c>
      <c r="E231">
        <v>147.761194029851</v>
      </c>
    </row>
    <row r="232" spans="2:5">
      <c r="B232" t="s">
        <v>99</v>
      </c>
      <c r="C232">
        <v>25</v>
      </c>
      <c r="D232">
        <v>2</v>
      </c>
      <c r="E232">
        <v>260.4982206405694</v>
      </c>
    </row>
    <row r="233" spans="2:5">
      <c r="B233" t="s">
        <v>99</v>
      </c>
      <c r="C233">
        <v>25</v>
      </c>
      <c r="D233">
        <v>2</v>
      </c>
      <c r="E233">
        <v>38.297872340425698</v>
      </c>
    </row>
    <row r="234" spans="2:5">
      <c r="B234" t="s">
        <v>99</v>
      </c>
      <c r="C234">
        <v>25</v>
      </c>
      <c r="D234">
        <v>2</v>
      </c>
      <c r="E234">
        <v>42.105263157894647</v>
      </c>
    </row>
    <row r="235" spans="2:5">
      <c r="B235" t="s">
        <v>99</v>
      </c>
      <c r="C235">
        <v>25</v>
      </c>
      <c r="D235">
        <v>2</v>
      </c>
      <c r="E235">
        <v>102.67379679144382</v>
      </c>
    </row>
    <row r="236" spans="2:5">
      <c r="B236" t="s">
        <v>99</v>
      </c>
      <c r="C236">
        <v>25</v>
      </c>
      <c r="D236">
        <v>2</v>
      </c>
      <c r="E236">
        <v>43.902439024390006</v>
      </c>
    </row>
    <row r="237" spans="2:5">
      <c r="B237" t="s">
        <v>99</v>
      </c>
      <c r="C237">
        <v>25</v>
      </c>
      <c r="D237">
        <v>2</v>
      </c>
      <c r="E237">
        <v>138.20224719101117</v>
      </c>
    </row>
    <row r="238" spans="2:5">
      <c r="B238" t="s">
        <v>99</v>
      </c>
      <c r="C238">
        <v>25</v>
      </c>
      <c r="D238">
        <v>2</v>
      </c>
      <c r="E238">
        <v>70.588235294117268</v>
      </c>
    </row>
    <row r="239" spans="2:5">
      <c r="B239" t="s">
        <v>99</v>
      </c>
      <c r="C239">
        <v>25</v>
      </c>
      <c r="D239">
        <v>2</v>
      </c>
      <c r="E239">
        <v>178.72340425531922</v>
      </c>
    </row>
    <row r="240" spans="2:5">
      <c r="B240" t="s">
        <v>99</v>
      </c>
      <c r="C240">
        <v>25</v>
      </c>
      <c r="D240">
        <v>2</v>
      </c>
      <c r="E240">
        <v>150</v>
      </c>
    </row>
    <row r="241" spans="1:25">
      <c r="B241" t="s">
        <v>99</v>
      </c>
      <c r="C241">
        <v>25</v>
      </c>
      <c r="D241">
        <v>3</v>
      </c>
      <c r="E241">
        <v>17.910447761194128</v>
      </c>
    </row>
    <row r="242" spans="1:25">
      <c r="B242" t="s">
        <v>99</v>
      </c>
      <c r="C242">
        <v>25</v>
      </c>
      <c r="D242">
        <v>3</v>
      </c>
      <c r="E242">
        <v>110.63829787234042</v>
      </c>
    </row>
    <row r="243" spans="1:25">
      <c r="B243" t="s">
        <v>99</v>
      </c>
      <c r="C243">
        <v>25</v>
      </c>
      <c r="D243">
        <v>3</v>
      </c>
      <c r="E243">
        <v>10.526315789473525</v>
      </c>
    </row>
    <row r="244" spans="1:25">
      <c r="B244" t="s">
        <v>99</v>
      </c>
      <c r="C244">
        <v>25</v>
      </c>
      <c r="D244">
        <v>3</v>
      </c>
      <c r="E244">
        <v>48.128342245989188</v>
      </c>
    </row>
    <row r="245" spans="1:25">
      <c r="B245" t="s">
        <v>99</v>
      </c>
      <c r="C245">
        <v>25</v>
      </c>
      <c r="D245">
        <v>3</v>
      </c>
      <c r="E245">
        <v>9.026203452237045E-14</v>
      </c>
    </row>
    <row r="246" spans="1:25">
      <c r="B246" t="s">
        <v>99</v>
      </c>
      <c r="C246">
        <v>25</v>
      </c>
      <c r="D246">
        <v>3</v>
      </c>
      <c r="E246">
        <v>141.57303370786519</v>
      </c>
    </row>
    <row r="247" spans="1:25">
      <c r="B247" t="s">
        <v>99</v>
      </c>
      <c r="C247">
        <v>25</v>
      </c>
      <c r="D247">
        <v>3</v>
      </c>
      <c r="E247">
        <v>125.49019607843164</v>
      </c>
    </row>
    <row r="248" spans="1:25">
      <c r="B248" t="s">
        <v>99</v>
      </c>
      <c r="C248">
        <v>25</v>
      </c>
      <c r="D248">
        <v>3</v>
      </c>
      <c r="E248">
        <v>56.170212765957253</v>
      </c>
      <c r="Y248" t="s">
        <v>119</v>
      </c>
    </row>
    <row r="249" spans="1:25">
      <c r="A249" t="s">
        <v>119</v>
      </c>
      <c r="B249" t="s">
        <v>115</v>
      </c>
      <c r="C249">
        <v>25</v>
      </c>
      <c r="D249">
        <v>0</v>
      </c>
      <c r="E249">
        <v>141.89189189189173</v>
      </c>
    </row>
    <row r="250" spans="1:25">
      <c r="B250" t="s">
        <v>115</v>
      </c>
      <c r="C250">
        <v>25</v>
      </c>
      <c r="D250">
        <v>0</v>
      </c>
      <c r="E250">
        <v>135.65217391304336</v>
      </c>
    </row>
    <row r="251" spans="1:25">
      <c r="B251" t="s">
        <v>115</v>
      </c>
      <c r="C251">
        <v>25</v>
      </c>
      <c r="D251">
        <v>0</v>
      </c>
      <c r="E251">
        <v>160.36866359447006</v>
      </c>
    </row>
    <row r="252" spans="1:25">
      <c r="B252" t="s">
        <v>115</v>
      </c>
      <c r="C252">
        <v>25</v>
      </c>
      <c r="D252">
        <v>0</v>
      </c>
      <c r="E252">
        <v>120.40133779264207</v>
      </c>
    </row>
    <row r="253" spans="1:25">
      <c r="B253" t="s">
        <v>115</v>
      </c>
      <c r="C253">
        <v>25</v>
      </c>
      <c r="D253">
        <v>0</v>
      </c>
      <c r="E253">
        <v>103.44827586206907</v>
      </c>
    </row>
    <row r="254" spans="1:25">
      <c r="B254" t="s">
        <v>115</v>
      </c>
      <c r="C254">
        <v>25</v>
      </c>
      <c r="D254">
        <v>0</v>
      </c>
      <c r="E254">
        <v>204.12371134020623</v>
      </c>
    </row>
    <row r="255" spans="1:25">
      <c r="B255" t="s">
        <v>115</v>
      </c>
      <c r="C255">
        <v>25</v>
      </c>
      <c r="D255">
        <v>0</v>
      </c>
      <c r="E255">
        <v>231.42857142857105</v>
      </c>
    </row>
    <row r="256" spans="1:25">
      <c r="B256" t="s">
        <v>115</v>
      </c>
      <c r="C256">
        <v>25</v>
      </c>
      <c r="D256">
        <v>0</v>
      </c>
      <c r="E256">
        <v>444.85981308411232</v>
      </c>
    </row>
    <row r="257" spans="2:5">
      <c r="B257" t="s">
        <v>115</v>
      </c>
      <c r="C257">
        <v>25</v>
      </c>
      <c r="D257">
        <v>0</v>
      </c>
      <c r="E257">
        <v>81.578947368421183</v>
      </c>
    </row>
    <row r="258" spans="2:5">
      <c r="B258" t="s">
        <v>115</v>
      </c>
      <c r="C258">
        <v>25</v>
      </c>
      <c r="D258">
        <v>0</v>
      </c>
      <c r="E258">
        <v>174.62686567164204</v>
      </c>
    </row>
    <row r="259" spans="2:5">
      <c r="B259" t="s">
        <v>115</v>
      </c>
      <c r="C259">
        <v>25</v>
      </c>
      <c r="D259">
        <v>1</v>
      </c>
      <c r="E259">
        <v>67.826086956521721</v>
      </c>
    </row>
    <row r="260" spans="2:5">
      <c r="B260" t="s">
        <v>115</v>
      </c>
      <c r="C260">
        <v>25</v>
      </c>
      <c r="D260">
        <v>1</v>
      </c>
      <c r="E260">
        <v>2.9704963869569408E-14</v>
      </c>
    </row>
    <row r="261" spans="2:5">
      <c r="B261" t="s">
        <v>115</v>
      </c>
      <c r="C261">
        <v>25</v>
      </c>
      <c r="D261">
        <v>2</v>
      </c>
      <c r="E261">
        <v>125.6756756756759</v>
      </c>
    </row>
    <row r="262" spans="2:5">
      <c r="B262" t="s">
        <v>115</v>
      </c>
      <c r="C262">
        <v>25</v>
      </c>
      <c r="D262">
        <v>2</v>
      </c>
      <c r="E262">
        <v>125.21739130434752</v>
      </c>
    </row>
    <row r="263" spans="2:5">
      <c r="B263" t="s">
        <v>115</v>
      </c>
      <c r="C263">
        <v>25</v>
      </c>
      <c r="D263">
        <v>2</v>
      </c>
      <c r="E263">
        <v>55.299539170506755</v>
      </c>
    </row>
    <row r="264" spans="2:5">
      <c r="B264" t="s">
        <v>115</v>
      </c>
      <c r="C264">
        <v>25</v>
      </c>
      <c r="D264">
        <v>2</v>
      </c>
      <c r="E264">
        <v>132.44147157190642</v>
      </c>
    </row>
    <row r="265" spans="2:5">
      <c r="B265" t="s">
        <v>115</v>
      </c>
      <c r="C265">
        <v>25</v>
      </c>
      <c r="D265">
        <v>2</v>
      </c>
      <c r="E265">
        <v>25.862068965517189</v>
      </c>
    </row>
    <row r="266" spans="2:5">
      <c r="B266" t="s">
        <v>115</v>
      </c>
      <c r="C266">
        <v>25</v>
      </c>
      <c r="D266">
        <v>2</v>
      </c>
      <c r="E266">
        <v>117.52577319587603</v>
      </c>
    </row>
    <row r="267" spans="2:5">
      <c r="B267" t="s">
        <v>115</v>
      </c>
      <c r="C267">
        <v>25</v>
      </c>
      <c r="D267">
        <v>2</v>
      </c>
      <c r="E267">
        <v>145.71428571428572</v>
      </c>
    </row>
    <row r="268" spans="2:5">
      <c r="B268" t="s">
        <v>115</v>
      </c>
      <c r="C268">
        <v>25</v>
      </c>
      <c r="D268">
        <v>2</v>
      </c>
      <c r="E268">
        <v>57.894736842105452</v>
      </c>
    </row>
    <row r="269" spans="2:5">
      <c r="B269" t="s">
        <v>115</v>
      </c>
      <c r="C269">
        <v>25</v>
      </c>
      <c r="D269">
        <v>2</v>
      </c>
      <c r="E269">
        <v>197.01492537313413</v>
      </c>
    </row>
    <row r="270" spans="2:5">
      <c r="B270" t="s">
        <v>115</v>
      </c>
      <c r="C270">
        <v>25</v>
      </c>
      <c r="D270">
        <v>3</v>
      </c>
      <c r="E270">
        <v>377.02702702702732</v>
      </c>
    </row>
    <row r="271" spans="2:5">
      <c r="B271" t="s">
        <v>115</v>
      </c>
      <c r="C271">
        <v>25</v>
      </c>
      <c r="D271">
        <v>3</v>
      </c>
      <c r="E271">
        <v>25.862068965517246</v>
      </c>
    </row>
    <row r="272" spans="2:5">
      <c r="B272" t="s">
        <v>115</v>
      </c>
      <c r="C272">
        <v>25</v>
      </c>
      <c r="D272">
        <v>3</v>
      </c>
      <c r="E272">
        <v>98.969072164948656</v>
      </c>
    </row>
    <row r="273" spans="1:25">
      <c r="B273" t="s">
        <v>115</v>
      </c>
      <c r="C273">
        <v>25</v>
      </c>
      <c r="D273">
        <v>3</v>
      </c>
      <c r="E273">
        <v>34.210526315789494</v>
      </c>
      <c r="Y273" t="s">
        <v>130</v>
      </c>
    </row>
    <row r="274" spans="1:25">
      <c r="A274" t="s">
        <v>130</v>
      </c>
      <c r="B274" t="s">
        <v>117</v>
      </c>
      <c r="C274">
        <v>25</v>
      </c>
      <c r="D274">
        <v>0</v>
      </c>
      <c r="E274">
        <v>53.254437869822446</v>
      </c>
    </row>
    <row r="275" spans="1:25">
      <c r="B275" t="s">
        <v>117</v>
      </c>
      <c r="C275">
        <v>25</v>
      </c>
      <c r="D275">
        <v>0</v>
      </c>
      <c r="E275">
        <v>29.268292682926912</v>
      </c>
    </row>
    <row r="276" spans="1:25">
      <c r="B276" t="s">
        <v>117</v>
      </c>
      <c r="C276">
        <v>25</v>
      </c>
      <c r="D276">
        <v>0</v>
      </c>
      <c r="E276">
        <v>85.185185185185176</v>
      </c>
    </row>
    <row r="277" spans="1:25">
      <c r="B277" t="s">
        <v>117</v>
      </c>
      <c r="C277">
        <v>25</v>
      </c>
      <c r="D277">
        <v>0</v>
      </c>
      <c r="E277">
        <v>51.063829787234262</v>
      </c>
    </row>
    <row r="278" spans="1:25">
      <c r="B278" t="s">
        <v>117</v>
      </c>
      <c r="C278">
        <v>25</v>
      </c>
      <c r="D278">
        <v>0</v>
      </c>
      <c r="E278">
        <v>29.268292682927001</v>
      </c>
    </row>
    <row r="279" spans="1:25">
      <c r="B279" t="s">
        <v>117</v>
      </c>
      <c r="C279">
        <v>25</v>
      </c>
      <c r="D279">
        <v>0</v>
      </c>
      <c r="E279">
        <v>82.084690553746071</v>
      </c>
    </row>
    <row r="280" spans="1:25">
      <c r="B280" t="s">
        <v>117</v>
      </c>
      <c r="C280">
        <v>25</v>
      </c>
      <c r="D280">
        <v>0</v>
      </c>
      <c r="E280">
        <v>58.441558441558392</v>
      </c>
    </row>
    <row r="281" spans="1:25">
      <c r="B281" t="s">
        <v>117</v>
      </c>
      <c r="C281">
        <v>25</v>
      </c>
      <c r="D281">
        <v>0</v>
      </c>
      <c r="E281">
        <v>49.826989619377009</v>
      </c>
    </row>
    <row r="282" spans="1:25">
      <c r="B282" t="s">
        <v>117</v>
      </c>
      <c r="C282">
        <v>25</v>
      </c>
      <c r="D282">
        <v>1</v>
      </c>
      <c r="E282">
        <v>95.857988165680723</v>
      </c>
    </row>
    <row r="283" spans="1:25">
      <c r="B283" t="s">
        <v>117</v>
      </c>
      <c r="C283">
        <v>25</v>
      </c>
      <c r="D283">
        <v>1</v>
      </c>
      <c r="E283">
        <v>11.688311688311872</v>
      </c>
    </row>
    <row r="284" spans="1:25">
      <c r="B284" t="s">
        <v>117</v>
      </c>
      <c r="C284">
        <v>25</v>
      </c>
      <c r="D284">
        <v>2</v>
      </c>
      <c r="E284">
        <v>29.268292682926734</v>
      </c>
    </row>
    <row r="285" spans="1:25">
      <c r="B285" t="s">
        <v>117</v>
      </c>
      <c r="C285">
        <v>25</v>
      </c>
      <c r="D285">
        <v>2</v>
      </c>
      <c r="E285">
        <v>5.2173913043476379</v>
      </c>
    </row>
    <row r="286" spans="1:25">
      <c r="B286" t="s">
        <v>117</v>
      </c>
      <c r="C286">
        <v>25</v>
      </c>
      <c r="D286">
        <v>2</v>
      </c>
      <c r="E286">
        <v>3.6585365853660461</v>
      </c>
    </row>
    <row r="287" spans="1:25">
      <c r="B287" t="s">
        <v>117</v>
      </c>
      <c r="C287">
        <v>25</v>
      </c>
      <c r="D287">
        <v>3</v>
      </c>
      <c r="E287">
        <v>14.634146341463238</v>
      </c>
    </row>
    <row r="288" spans="1:25">
      <c r="B288" t="s">
        <v>117</v>
      </c>
      <c r="C288">
        <v>25</v>
      </c>
      <c r="D288">
        <v>3</v>
      </c>
      <c r="E288">
        <v>7.7922077922077699</v>
      </c>
      <c r="Y288" t="s">
        <v>160</v>
      </c>
    </row>
    <row r="289" spans="1:5">
      <c r="A289" t="s">
        <v>160</v>
      </c>
      <c r="B289" t="s">
        <v>99</v>
      </c>
      <c r="C289">
        <v>65</v>
      </c>
      <c r="D289">
        <v>0</v>
      </c>
      <c r="E289">
        <v>51.968503937008244</v>
      </c>
    </row>
    <row r="290" spans="1:5">
      <c r="B290" t="s">
        <v>99</v>
      </c>
      <c r="C290">
        <v>65</v>
      </c>
      <c r="D290">
        <v>0</v>
      </c>
      <c r="E290">
        <v>160.36866359447032</v>
      </c>
    </row>
    <row r="291" spans="1:5">
      <c r="B291" t="s">
        <v>99</v>
      </c>
      <c r="C291">
        <v>65</v>
      </c>
      <c r="D291">
        <v>0</v>
      </c>
      <c r="E291">
        <v>137.93103448275878</v>
      </c>
    </row>
    <row r="292" spans="1:5">
      <c r="B292" t="s">
        <v>99</v>
      </c>
      <c r="C292">
        <v>65</v>
      </c>
      <c r="D292">
        <v>0</v>
      </c>
      <c r="E292">
        <v>172.54901960784329</v>
      </c>
    </row>
    <row r="293" spans="1:5">
      <c r="B293" t="s">
        <v>99</v>
      </c>
      <c r="C293">
        <v>65</v>
      </c>
      <c r="D293">
        <v>0</v>
      </c>
      <c r="E293">
        <v>265.90909090909099</v>
      </c>
    </row>
    <row r="294" spans="1:5">
      <c r="B294" t="s">
        <v>99</v>
      </c>
      <c r="C294">
        <v>65</v>
      </c>
      <c r="D294">
        <v>0</v>
      </c>
      <c r="E294">
        <v>135.48387096774121</v>
      </c>
    </row>
    <row r="295" spans="1:5">
      <c r="B295" t="s">
        <v>99</v>
      </c>
      <c r="C295">
        <v>65</v>
      </c>
      <c r="D295">
        <v>0</v>
      </c>
      <c r="E295">
        <v>14.516129032257979</v>
      </c>
    </row>
    <row r="296" spans="1:5">
      <c r="B296" t="s">
        <v>99</v>
      </c>
      <c r="C296">
        <v>65</v>
      </c>
      <c r="D296">
        <v>0</v>
      </c>
      <c r="E296">
        <v>396.61016949152463</v>
      </c>
    </row>
    <row r="297" spans="1:5">
      <c r="B297" t="s">
        <v>99</v>
      </c>
      <c r="C297">
        <v>65</v>
      </c>
      <c r="D297">
        <v>1</v>
      </c>
      <c r="E297">
        <v>4.7244094488189194</v>
      </c>
    </row>
    <row r="298" spans="1:5">
      <c r="B298" t="s">
        <v>99</v>
      </c>
      <c r="C298">
        <v>65</v>
      </c>
      <c r="D298">
        <v>1</v>
      </c>
      <c r="E298">
        <v>109.8039215686274</v>
      </c>
    </row>
    <row r="299" spans="1:5">
      <c r="B299" t="s">
        <v>99</v>
      </c>
      <c r="C299">
        <v>65</v>
      </c>
      <c r="D299">
        <v>1</v>
      </c>
      <c r="E299">
        <v>54.545454545454163</v>
      </c>
    </row>
    <row r="300" spans="1:5">
      <c r="B300" t="s">
        <v>99</v>
      </c>
      <c r="C300">
        <v>65</v>
      </c>
      <c r="D300">
        <v>1</v>
      </c>
      <c r="E300">
        <v>96.774193548387004</v>
      </c>
    </row>
    <row r="301" spans="1:5">
      <c r="B301" t="s">
        <v>99</v>
      </c>
      <c r="C301">
        <v>65</v>
      </c>
      <c r="D301">
        <v>1</v>
      </c>
      <c r="E301">
        <v>9.6774193548390581</v>
      </c>
    </row>
    <row r="302" spans="1:5">
      <c r="B302" t="s">
        <v>99</v>
      </c>
      <c r="C302">
        <v>65</v>
      </c>
      <c r="D302">
        <v>2</v>
      </c>
      <c r="E302">
        <v>215.09433962264185</v>
      </c>
    </row>
    <row r="303" spans="1:5">
      <c r="B303" t="s">
        <v>99</v>
      </c>
      <c r="C303">
        <v>65</v>
      </c>
      <c r="D303">
        <v>2</v>
      </c>
      <c r="E303">
        <v>113.38582677165358</v>
      </c>
    </row>
    <row r="304" spans="1:5">
      <c r="B304" t="s">
        <v>99</v>
      </c>
      <c r="C304">
        <v>65</v>
      </c>
      <c r="D304">
        <v>2</v>
      </c>
      <c r="E304">
        <v>143.77880184331778</v>
      </c>
    </row>
    <row r="305" spans="1:25">
      <c r="B305" t="s">
        <v>99</v>
      </c>
      <c r="C305">
        <v>65</v>
      </c>
      <c r="D305">
        <v>2</v>
      </c>
      <c r="E305">
        <v>68.965517241378862</v>
      </c>
    </row>
    <row r="306" spans="1:25">
      <c r="B306" t="s">
        <v>99</v>
      </c>
      <c r="C306">
        <v>65</v>
      </c>
      <c r="D306">
        <v>2</v>
      </c>
      <c r="E306">
        <v>183.87096774193571</v>
      </c>
    </row>
    <row r="307" spans="1:25">
      <c r="B307" t="s">
        <v>99</v>
      </c>
      <c r="C307">
        <v>65</v>
      </c>
      <c r="D307">
        <v>2</v>
      </c>
      <c r="E307">
        <v>48.387096774193736</v>
      </c>
    </row>
    <row r="308" spans="1:25">
      <c r="B308" t="s">
        <v>99</v>
      </c>
      <c r="C308">
        <v>65</v>
      </c>
      <c r="D308">
        <v>2</v>
      </c>
      <c r="E308">
        <v>315.25423728813598</v>
      </c>
    </row>
    <row r="309" spans="1:25">
      <c r="B309" t="s">
        <v>99</v>
      </c>
      <c r="C309">
        <v>65</v>
      </c>
      <c r="D309">
        <v>3</v>
      </c>
      <c r="E309">
        <v>62.264150943396153</v>
      </c>
    </row>
    <row r="310" spans="1:25">
      <c r="B310" t="s">
        <v>99</v>
      </c>
      <c r="C310">
        <v>65</v>
      </c>
      <c r="D310">
        <v>3</v>
      </c>
      <c r="E310">
        <v>266.66666666666623</v>
      </c>
    </row>
    <row r="311" spans="1:25">
      <c r="B311" t="s">
        <v>99</v>
      </c>
      <c r="C311">
        <v>65</v>
      </c>
      <c r="D311">
        <v>3</v>
      </c>
      <c r="E311">
        <v>106.45161290322591</v>
      </c>
      <c r="Y311" t="s">
        <v>119</v>
      </c>
    </row>
    <row r="312" spans="1:25">
      <c r="A312" t="s">
        <v>119</v>
      </c>
      <c r="B312" t="s">
        <v>115</v>
      </c>
      <c r="C312">
        <v>65</v>
      </c>
      <c r="D312">
        <v>0</v>
      </c>
      <c r="E312">
        <v>429.72972972972991</v>
      </c>
    </row>
    <row r="313" spans="1:25">
      <c r="B313" t="s">
        <v>115</v>
      </c>
      <c r="C313">
        <v>65</v>
      </c>
      <c r="D313">
        <v>0</v>
      </c>
      <c r="E313">
        <v>218.18181818181799</v>
      </c>
    </row>
    <row r="314" spans="1:25">
      <c r="B314" t="s">
        <v>115</v>
      </c>
      <c r="C314">
        <v>65</v>
      </c>
      <c r="D314">
        <v>0</v>
      </c>
      <c r="E314">
        <v>300</v>
      </c>
    </row>
    <row r="315" spans="1:25">
      <c r="B315" t="s">
        <v>115</v>
      </c>
      <c r="C315">
        <v>65</v>
      </c>
      <c r="D315">
        <v>0</v>
      </c>
      <c r="E315">
        <v>314.75409836065541</v>
      </c>
    </row>
    <row r="316" spans="1:25">
      <c r="B316" t="s">
        <v>115</v>
      </c>
      <c r="C316">
        <v>65</v>
      </c>
      <c r="D316">
        <v>0</v>
      </c>
      <c r="E316">
        <v>180.39215686274474</v>
      </c>
    </row>
    <row r="317" spans="1:25">
      <c r="B317" t="s">
        <v>115</v>
      </c>
      <c r="C317">
        <v>65</v>
      </c>
      <c r="D317">
        <v>0</v>
      </c>
      <c r="E317">
        <v>186.82634730538908</v>
      </c>
    </row>
    <row r="318" spans="1:25">
      <c r="B318" t="s">
        <v>115</v>
      </c>
      <c r="C318">
        <v>65</v>
      </c>
      <c r="D318">
        <v>0</v>
      </c>
      <c r="E318">
        <v>85.959885386819479</v>
      </c>
    </row>
    <row r="319" spans="1:25">
      <c r="B319" t="s">
        <v>115</v>
      </c>
      <c r="C319">
        <v>65</v>
      </c>
      <c r="D319">
        <v>0</v>
      </c>
      <c r="E319">
        <v>167.16417910447777</v>
      </c>
    </row>
    <row r="320" spans="1:25">
      <c r="B320" t="s">
        <v>115</v>
      </c>
      <c r="C320">
        <v>65</v>
      </c>
      <c r="D320">
        <v>0</v>
      </c>
      <c r="E320">
        <v>127.94117647058826</v>
      </c>
    </row>
    <row r="321" spans="2:5">
      <c r="B321" t="s">
        <v>115</v>
      </c>
      <c r="C321">
        <v>65</v>
      </c>
      <c r="D321">
        <v>1</v>
      </c>
      <c r="E321">
        <v>8.1081081081084001</v>
      </c>
    </row>
    <row r="322" spans="2:5">
      <c r="B322" t="s">
        <v>115</v>
      </c>
      <c r="C322">
        <v>65</v>
      </c>
      <c r="D322">
        <v>1</v>
      </c>
      <c r="E322">
        <v>67.132867132866934</v>
      </c>
    </row>
    <row r="323" spans="2:5">
      <c r="B323" t="s">
        <v>115</v>
      </c>
      <c r="C323">
        <v>65</v>
      </c>
      <c r="D323">
        <v>1</v>
      </c>
      <c r="E323">
        <v>28.571428571428658</v>
      </c>
    </row>
    <row r="324" spans="2:5">
      <c r="B324" t="s">
        <v>115</v>
      </c>
      <c r="C324">
        <v>65</v>
      </c>
      <c r="D324">
        <v>1</v>
      </c>
      <c r="E324">
        <v>150.81967213114763</v>
      </c>
    </row>
    <row r="325" spans="2:5">
      <c r="B325" t="s">
        <v>115</v>
      </c>
      <c r="C325">
        <v>65</v>
      </c>
      <c r="D325">
        <v>1</v>
      </c>
      <c r="E325">
        <v>23.529411764706527</v>
      </c>
    </row>
    <row r="326" spans="2:5">
      <c r="B326" t="s">
        <v>115</v>
      </c>
      <c r="C326">
        <v>65</v>
      </c>
      <c r="D326">
        <v>1</v>
      </c>
      <c r="E326">
        <v>301.79640718562911</v>
      </c>
    </row>
    <row r="327" spans="2:5">
      <c r="B327" t="s">
        <v>115</v>
      </c>
      <c r="C327">
        <v>65</v>
      </c>
      <c r="D327">
        <v>1</v>
      </c>
      <c r="E327">
        <v>96.2750716332378</v>
      </c>
    </row>
    <row r="328" spans="2:5">
      <c r="B328" t="s">
        <v>115</v>
      </c>
      <c r="C328">
        <v>65</v>
      </c>
      <c r="D328">
        <v>1</v>
      </c>
      <c r="E328">
        <v>197.01492537313419</v>
      </c>
    </row>
    <row r="329" spans="2:5">
      <c r="B329" t="s">
        <v>115</v>
      </c>
      <c r="C329">
        <v>65</v>
      </c>
      <c r="D329">
        <v>2</v>
      </c>
      <c r="E329">
        <v>48.648648648648766</v>
      </c>
    </row>
    <row r="330" spans="2:5">
      <c r="B330" t="s">
        <v>115</v>
      </c>
      <c r="C330">
        <v>65</v>
      </c>
      <c r="D330">
        <v>2</v>
      </c>
      <c r="E330">
        <v>152.38095238095235</v>
      </c>
    </row>
    <row r="331" spans="2:5">
      <c r="B331" t="s">
        <v>115</v>
      </c>
      <c r="C331">
        <v>65</v>
      </c>
      <c r="D331">
        <v>2</v>
      </c>
      <c r="E331">
        <v>100.59880239520974</v>
      </c>
    </row>
    <row r="332" spans="2:5">
      <c r="B332" t="s">
        <v>115</v>
      </c>
      <c r="C332">
        <v>65</v>
      </c>
      <c r="D332">
        <v>2</v>
      </c>
      <c r="E332">
        <v>137.53581661891116</v>
      </c>
    </row>
    <row r="333" spans="2:5">
      <c r="B333" t="s">
        <v>115</v>
      </c>
      <c r="C333">
        <v>65</v>
      </c>
      <c r="D333">
        <v>3</v>
      </c>
      <c r="E333">
        <v>113.51351351351373</v>
      </c>
    </row>
    <row r="334" spans="2:5">
      <c r="B334" t="s">
        <v>115</v>
      </c>
      <c r="C334">
        <v>65</v>
      </c>
      <c r="D334">
        <v>3</v>
      </c>
      <c r="E334">
        <v>25.174825174825134</v>
      </c>
    </row>
    <row r="335" spans="2:5">
      <c r="B335" t="s">
        <v>115</v>
      </c>
      <c r="C335">
        <v>65</v>
      </c>
      <c r="D335">
        <v>3</v>
      </c>
      <c r="E335">
        <v>71.428571428571459</v>
      </c>
    </row>
    <row r="336" spans="2:5">
      <c r="B336" t="s">
        <v>115</v>
      </c>
      <c r="C336">
        <v>65</v>
      </c>
      <c r="D336">
        <v>3</v>
      </c>
      <c r="E336">
        <v>219.60784313725486</v>
      </c>
    </row>
    <row r="337" spans="1:25">
      <c r="B337" t="s">
        <v>115</v>
      </c>
      <c r="C337">
        <v>65</v>
      </c>
      <c r="D337">
        <v>3</v>
      </c>
      <c r="E337">
        <v>57.485029940119603</v>
      </c>
    </row>
    <row r="338" spans="1:25">
      <c r="B338" t="s">
        <v>115</v>
      </c>
      <c r="C338">
        <v>65</v>
      </c>
      <c r="D338">
        <v>3</v>
      </c>
      <c r="E338">
        <v>29.850746268656433</v>
      </c>
    </row>
    <row r="339" spans="1:25">
      <c r="B339" t="s">
        <v>115</v>
      </c>
      <c r="C339">
        <v>65</v>
      </c>
      <c r="D339">
        <v>3</v>
      </c>
      <c r="E339">
        <v>22.058823529411949</v>
      </c>
      <c r="Y339" t="s">
        <v>130</v>
      </c>
    </row>
    <row r="340" spans="1:25">
      <c r="A340" t="s">
        <v>130</v>
      </c>
      <c r="B340" t="s">
        <v>117</v>
      </c>
      <c r="C340">
        <v>65</v>
      </c>
      <c r="D340">
        <v>0</v>
      </c>
      <c r="E340">
        <v>96.842105263158132</v>
      </c>
    </row>
    <row r="341" spans="1:25">
      <c r="B341" t="s">
        <v>117</v>
      </c>
      <c r="C341">
        <v>65</v>
      </c>
      <c r="D341">
        <v>0</v>
      </c>
      <c r="E341">
        <v>113.79310344827582</v>
      </c>
    </row>
    <row r="342" spans="1:25">
      <c r="B342" t="s">
        <v>117</v>
      </c>
      <c r="C342">
        <v>65</v>
      </c>
      <c r="D342">
        <v>0</v>
      </c>
      <c r="E342">
        <v>108.6956521739131</v>
      </c>
    </row>
    <row r="343" spans="1:25">
      <c r="B343" t="s">
        <v>117</v>
      </c>
      <c r="C343">
        <v>65</v>
      </c>
      <c r="D343">
        <v>0</v>
      </c>
      <c r="E343">
        <v>176.64974619289353</v>
      </c>
    </row>
    <row r="344" spans="1:25">
      <c r="B344" t="s">
        <v>117</v>
      </c>
      <c r="C344">
        <v>65</v>
      </c>
      <c r="D344">
        <v>0</v>
      </c>
      <c r="E344">
        <v>34.123222748815024</v>
      </c>
    </row>
    <row r="345" spans="1:25">
      <c r="B345" t="s">
        <v>117</v>
      </c>
      <c r="C345">
        <v>65</v>
      </c>
      <c r="D345">
        <v>0</v>
      </c>
      <c r="E345">
        <v>135.13513513513522</v>
      </c>
    </row>
    <row r="346" spans="1:25">
      <c r="B346" t="s">
        <v>117</v>
      </c>
      <c r="C346">
        <v>65</v>
      </c>
      <c r="D346">
        <v>0</v>
      </c>
      <c r="E346">
        <v>197.1830985915492</v>
      </c>
    </row>
    <row r="347" spans="1:25">
      <c r="B347" t="s">
        <v>117</v>
      </c>
      <c r="C347">
        <v>65</v>
      </c>
      <c r="D347">
        <v>0</v>
      </c>
      <c r="E347">
        <v>89.045936395759767</v>
      </c>
    </row>
    <row r="348" spans="1:25">
      <c r="B348" t="s">
        <v>117</v>
      </c>
      <c r="C348">
        <v>65</v>
      </c>
      <c r="D348">
        <v>0</v>
      </c>
      <c r="E348">
        <v>137.57961783439481</v>
      </c>
    </row>
    <row r="349" spans="1:25">
      <c r="B349" t="s">
        <v>117</v>
      </c>
      <c r="C349">
        <v>65</v>
      </c>
      <c r="D349">
        <v>1</v>
      </c>
      <c r="E349">
        <v>54.736842105263108</v>
      </c>
    </row>
    <row r="350" spans="1:25">
      <c r="B350" t="s">
        <v>117</v>
      </c>
      <c r="C350">
        <v>65</v>
      </c>
      <c r="D350">
        <v>1</v>
      </c>
      <c r="E350">
        <v>191.37931034482764</v>
      </c>
    </row>
    <row r="351" spans="1:25">
      <c r="B351" t="s">
        <v>117</v>
      </c>
      <c r="C351">
        <v>65</v>
      </c>
      <c r="D351">
        <v>1</v>
      </c>
      <c r="E351">
        <v>86.956521739130125</v>
      </c>
    </row>
    <row r="352" spans="1:25">
      <c r="B352" t="s">
        <v>117</v>
      </c>
      <c r="C352">
        <v>65</v>
      </c>
      <c r="D352">
        <v>1</v>
      </c>
      <c r="E352">
        <v>73.096446700507684</v>
      </c>
    </row>
    <row r="353" spans="2:5">
      <c r="B353" t="s">
        <v>117</v>
      </c>
      <c r="C353">
        <v>65</v>
      </c>
      <c r="D353">
        <v>1</v>
      </c>
      <c r="E353">
        <v>90.99526066350667</v>
      </c>
    </row>
    <row r="354" spans="2:5">
      <c r="B354" t="s">
        <v>117</v>
      </c>
      <c r="C354">
        <v>65</v>
      </c>
      <c r="D354">
        <v>1</v>
      </c>
      <c r="E354">
        <v>167.56756756756783</v>
      </c>
    </row>
    <row r="355" spans="2:5">
      <c r="B355" t="s">
        <v>117</v>
      </c>
      <c r="C355">
        <v>65</v>
      </c>
      <c r="D355">
        <v>1</v>
      </c>
      <c r="E355">
        <v>84.507042253521334</v>
      </c>
    </row>
    <row r="356" spans="2:5">
      <c r="B356" t="s">
        <v>117</v>
      </c>
      <c r="C356">
        <v>65</v>
      </c>
      <c r="D356">
        <v>1</v>
      </c>
      <c r="E356">
        <v>118.72791519434639</v>
      </c>
    </row>
    <row r="357" spans="2:5">
      <c r="B357" t="s">
        <v>117</v>
      </c>
      <c r="C357">
        <v>65</v>
      </c>
      <c r="D357">
        <v>1</v>
      </c>
      <c r="E357">
        <v>145.22292993630603</v>
      </c>
    </row>
    <row r="358" spans="2:5">
      <c r="B358" t="s">
        <v>117</v>
      </c>
      <c r="C358">
        <v>65</v>
      </c>
      <c r="D358">
        <v>2</v>
      </c>
      <c r="E358">
        <v>46.31578947368412</v>
      </c>
    </row>
    <row r="359" spans="2:5">
      <c r="B359" t="s">
        <v>117</v>
      </c>
      <c r="C359">
        <v>65</v>
      </c>
      <c r="D359">
        <v>2</v>
      </c>
      <c r="E359">
        <v>93.103448275862121</v>
      </c>
    </row>
    <row r="360" spans="2:5">
      <c r="B360" t="s">
        <v>117</v>
      </c>
      <c r="C360">
        <v>65</v>
      </c>
      <c r="D360">
        <v>2</v>
      </c>
      <c r="E360">
        <v>26.086956521739115</v>
      </c>
    </row>
    <row r="361" spans="2:5">
      <c r="B361" t="s">
        <v>117</v>
      </c>
      <c r="C361">
        <v>65</v>
      </c>
      <c r="D361">
        <v>2</v>
      </c>
      <c r="E361">
        <v>60.913705583756347</v>
      </c>
    </row>
    <row r="362" spans="2:5">
      <c r="B362" t="s">
        <v>117</v>
      </c>
      <c r="C362">
        <v>65</v>
      </c>
      <c r="D362">
        <v>2</v>
      </c>
      <c r="E362">
        <v>221.80094786729859</v>
      </c>
    </row>
    <row r="363" spans="2:5">
      <c r="B363" t="s">
        <v>117</v>
      </c>
      <c r="C363">
        <v>65</v>
      </c>
      <c r="D363">
        <v>2</v>
      </c>
      <c r="E363">
        <v>129.57746478873236</v>
      </c>
    </row>
    <row r="364" spans="2:5">
      <c r="B364" t="s">
        <v>117</v>
      </c>
      <c r="C364">
        <v>65</v>
      </c>
      <c r="D364">
        <v>2</v>
      </c>
      <c r="E364">
        <v>84.805653710247213</v>
      </c>
    </row>
    <row r="365" spans="2:5">
      <c r="B365" t="s">
        <v>117</v>
      </c>
      <c r="C365">
        <v>65</v>
      </c>
      <c r="D365">
        <v>2</v>
      </c>
      <c r="E365">
        <v>244.58598726114633</v>
      </c>
    </row>
    <row r="366" spans="2:5">
      <c r="B366" t="s">
        <v>117</v>
      </c>
      <c r="C366">
        <v>65</v>
      </c>
      <c r="D366">
        <v>3</v>
      </c>
      <c r="E366">
        <v>147.36842105263167</v>
      </c>
    </row>
    <row r="367" spans="2:5">
      <c r="B367" t="s">
        <v>117</v>
      </c>
      <c r="C367">
        <v>65</v>
      </c>
      <c r="D367">
        <v>3</v>
      </c>
      <c r="E367">
        <v>17.391304347825965</v>
      </c>
    </row>
    <row r="368" spans="2:5">
      <c r="B368" t="s">
        <v>117</v>
      </c>
      <c r="C368">
        <v>65</v>
      </c>
      <c r="D368">
        <v>3</v>
      </c>
      <c r="E368">
        <v>79.187817258883001</v>
      </c>
    </row>
    <row r="369" spans="2:5">
      <c r="B369" t="s">
        <v>117</v>
      </c>
      <c r="C369">
        <v>65</v>
      </c>
      <c r="D369">
        <v>3</v>
      </c>
      <c r="E369">
        <v>119.43127962085289</v>
      </c>
    </row>
    <row r="370" spans="2:5">
      <c r="B370" t="s">
        <v>117</v>
      </c>
      <c r="C370">
        <v>65</v>
      </c>
      <c r="D370">
        <v>3</v>
      </c>
      <c r="E370">
        <v>135.13513513513544</v>
      </c>
    </row>
    <row r="371" spans="2:5">
      <c r="B371" t="s">
        <v>117</v>
      </c>
      <c r="C371">
        <v>65</v>
      </c>
      <c r="D371">
        <v>3</v>
      </c>
      <c r="E371">
        <v>56.338028169014208</v>
      </c>
    </row>
    <row r="372" spans="2:5">
      <c r="B372" t="s">
        <v>117</v>
      </c>
      <c r="C372">
        <v>65</v>
      </c>
      <c r="D372">
        <v>3</v>
      </c>
      <c r="E372">
        <v>175.79617834394847</v>
      </c>
    </row>
  </sheetData>
  <pageMargins left="0.75" right="0.75" top="1" bottom="1" header="0.511811024" footer="0.511811024"/>
  <pageSetup orientation="portrait" horizontalDpi="300" verticalDpi="300" copies="0" r:id="rId1"/>
  <headerFooter alignWithMargins="0">
    <oddHeader>&amp;A</oddHeader>
    <oddFooter>Página &amp;P</oddFooter>
  </headerFooter>
  <drawing r:id="rId2"/>
  <legacyDrawing r:id="rId3"/>
  <oleObjects>
    <oleObject progId="STATISTICAGraph" shapeId="3073" r:id="rId4"/>
    <oleObject progId="STATISTICAGraph" shapeId="3074" r:id="rId5"/>
  </oleObjects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M21" sqref="M21"/>
    </sheetView>
  </sheetViews>
  <sheetFormatPr baseColWidth="10" defaultRowHeight="12.75"/>
  <sheetData/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Forma de citar</vt:lpstr>
      <vt:lpstr>Hoja1</vt:lpstr>
      <vt:lpstr>Hoja2</vt:lpstr>
      <vt:lpstr>Resumen</vt:lpstr>
      <vt:lpstr>Resultados</vt:lpstr>
      <vt:lpstr>Datos sta</vt:lpstr>
      <vt:lpstr>rasúmen trabajo</vt:lpstr>
    </vt:vector>
  </TitlesOfParts>
  <Company>Acer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End User</dc:creator>
  <cp:lastModifiedBy>Martina Escamilla</cp:lastModifiedBy>
  <cp:lastPrinted>1999-06-04T14:16:43Z</cp:lastPrinted>
  <dcterms:created xsi:type="dcterms:W3CDTF">1998-10-14T17:47:13Z</dcterms:created>
  <dcterms:modified xsi:type="dcterms:W3CDTF">2011-06-20T15:32:46Z</dcterms:modified>
</cp:coreProperties>
</file>